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 tabRatio="776"/>
  </bookViews>
  <sheets>
    <sheet name="2016" sheetId="1" r:id="rId1"/>
    <sheet name="сравн" sheetId="2" r:id="rId2"/>
  </sheets>
  <definedNames>
    <definedName name="_xlnm.Print_Area" localSheetId="0">'2016'!$A$1:$E$82</definedName>
  </definedNames>
  <calcPr calcId="145621"/>
</workbook>
</file>

<file path=xl/calcChain.xml><?xml version="1.0" encoding="utf-8"?>
<calcChain xmlns="http://schemas.openxmlformats.org/spreadsheetml/2006/main">
  <c r="D58" i="1" l="1"/>
  <c r="E12" i="2" l="1"/>
  <c r="D10" i="1" l="1"/>
  <c r="D59" i="1" l="1"/>
  <c r="C59" i="1"/>
  <c r="C58" i="1" s="1"/>
  <c r="D34" i="1" l="1"/>
  <c r="D24" i="1"/>
  <c r="H38" i="2" l="1"/>
  <c r="G38" i="2"/>
  <c r="F38" i="2" l="1"/>
  <c r="H36" i="2"/>
  <c r="H35" i="2"/>
  <c r="H34" i="2"/>
  <c r="H33" i="2"/>
  <c r="H31" i="2"/>
  <c r="H29" i="2"/>
  <c r="H27" i="2"/>
  <c r="H24" i="2"/>
  <c r="H21" i="2"/>
  <c r="H19" i="2"/>
  <c r="H16" i="2"/>
  <c r="H15" i="2"/>
  <c r="H13" i="2"/>
  <c r="H9" i="2"/>
  <c r="G36" i="2" l="1"/>
  <c r="G35" i="2"/>
  <c r="G34" i="2"/>
  <c r="F34" i="2"/>
  <c r="G33" i="2"/>
  <c r="F33" i="2"/>
  <c r="G32" i="2"/>
  <c r="G31" i="2"/>
  <c r="F31" i="2"/>
  <c r="G29" i="2"/>
  <c r="F29" i="2"/>
  <c r="G28" i="2"/>
  <c r="G27" i="2"/>
  <c r="F27" i="2"/>
  <c r="G26" i="2"/>
  <c r="F26" i="2"/>
  <c r="G24" i="2"/>
  <c r="F24" i="2"/>
  <c r="G22" i="2"/>
  <c r="F22" i="2"/>
  <c r="G21" i="2"/>
  <c r="F21" i="2"/>
  <c r="G20" i="2"/>
  <c r="G19" i="2"/>
  <c r="F19" i="2"/>
  <c r="G17" i="2"/>
  <c r="G16" i="2"/>
  <c r="F16" i="2"/>
  <c r="G15" i="2"/>
  <c r="F15" i="2"/>
  <c r="G13" i="2"/>
  <c r="F13" i="2"/>
  <c r="G11" i="2"/>
  <c r="G9" i="2"/>
  <c r="F9" i="2"/>
  <c r="C25" i="2"/>
  <c r="E25" i="2"/>
  <c r="D25" i="2"/>
  <c r="D30" i="2"/>
  <c r="D23" i="2"/>
  <c r="D18" i="2"/>
  <c r="D14" i="2"/>
  <c r="D12" i="2"/>
  <c r="D10" i="2"/>
  <c r="D8" i="2"/>
  <c r="C30" i="2"/>
  <c r="C23" i="2"/>
  <c r="C18" i="2"/>
  <c r="C14" i="2"/>
  <c r="C12" i="2"/>
  <c r="C10" i="2"/>
  <c r="C8" i="2"/>
  <c r="E30" i="2"/>
  <c r="E23" i="2"/>
  <c r="E18" i="2"/>
  <c r="E14" i="2"/>
  <c r="E10" i="2"/>
  <c r="E8" i="2"/>
  <c r="F14" i="2" l="1"/>
  <c r="F23" i="2"/>
  <c r="G10" i="2"/>
  <c r="H30" i="2"/>
  <c r="H25" i="2"/>
  <c r="H18" i="2"/>
  <c r="H12" i="2"/>
  <c r="H8" i="2"/>
  <c r="F12" i="2"/>
  <c r="F18" i="2"/>
  <c r="F30" i="2"/>
  <c r="H14" i="2"/>
  <c r="C7" i="2"/>
  <c r="C37" i="2" s="1"/>
  <c r="G12" i="2"/>
  <c r="G14" i="2"/>
  <c r="G18" i="2"/>
  <c r="G30" i="2"/>
  <c r="F8" i="2"/>
  <c r="F25" i="2"/>
  <c r="H23" i="2"/>
  <c r="G8" i="2"/>
  <c r="G23" i="2"/>
  <c r="G25" i="2"/>
  <c r="D7" i="2"/>
  <c r="D37" i="2" s="1"/>
  <c r="E7" i="2"/>
  <c r="H7" i="2" l="1"/>
  <c r="G7" i="2"/>
  <c r="F7" i="2"/>
  <c r="E37" i="2"/>
  <c r="F39" i="2" s="1"/>
  <c r="G39" i="2" l="1"/>
  <c r="H39" i="2"/>
  <c r="H37" i="2"/>
  <c r="G37" i="2"/>
  <c r="F37" i="2"/>
  <c r="E72" i="1" l="1"/>
  <c r="E70" i="1"/>
  <c r="E67" i="1"/>
  <c r="E65" i="1"/>
  <c r="E57" i="1"/>
  <c r="E52" i="1"/>
  <c r="E48" i="1"/>
  <c r="E45" i="1"/>
  <c r="E42" i="1"/>
  <c r="E38" i="1"/>
  <c r="E35" i="1"/>
  <c r="E33" i="1"/>
  <c r="E29" i="1"/>
  <c r="E25" i="1"/>
  <c r="E23" i="1"/>
  <c r="E20" i="1"/>
  <c r="E17" i="1"/>
  <c r="E14" i="1"/>
  <c r="E13" i="1"/>
  <c r="E12" i="1"/>
  <c r="E11" i="1"/>
  <c r="D71" i="1"/>
  <c r="D69" i="1"/>
  <c r="D66" i="1"/>
  <c r="D64" i="1"/>
  <c r="D56" i="1"/>
  <c r="D55" i="1" s="1"/>
  <c r="D51" i="1"/>
  <c r="D50" i="1" s="1"/>
  <c r="E50" i="1" s="1"/>
  <c r="D47" i="1"/>
  <c r="D46" i="1" s="1"/>
  <c r="D44" i="1"/>
  <c r="D41" i="1"/>
  <c r="D40" i="1" s="1"/>
  <c r="D39" i="1" s="1"/>
  <c r="D37" i="1"/>
  <c r="D36" i="1" s="1"/>
  <c r="D32" i="1"/>
  <c r="D31" i="1" s="1"/>
  <c r="D28" i="1"/>
  <c r="D27" i="1" s="1"/>
  <c r="D26" i="1" s="1"/>
  <c r="D22" i="1"/>
  <c r="D21" i="1" s="1"/>
  <c r="D19" i="1"/>
  <c r="D16" i="1"/>
  <c r="C71" i="1"/>
  <c r="C69" i="1"/>
  <c r="C66" i="1"/>
  <c r="C64" i="1"/>
  <c r="C56" i="1"/>
  <c r="C55" i="1" s="1"/>
  <c r="C51" i="1"/>
  <c r="C47" i="1"/>
  <c r="C46" i="1" s="1"/>
  <c r="C44" i="1"/>
  <c r="C41" i="1"/>
  <c r="C40" i="1" s="1"/>
  <c r="C39" i="1" s="1"/>
  <c r="C37" i="1"/>
  <c r="C36" i="1" s="1"/>
  <c r="C34" i="1"/>
  <c r="C32" i="1"/>
  <c r="C28" i="1"/>
  <c r="C27" i="1" s="1"/>
  <c r="C26" i="1" s="1"/>
  <c r="C24" i="1"/>
  <c r="E24" i="1" s="1"/>
  <c r="C22" i="1"/>
  <c r="C19" i="1"/>
  <c r="C16" i="1"/>
  <c r="C10" i="1"/>
  <c r="C68" i="1" l="1"/>
  <c r="E22" i="1"/>
  <c r="E10" i="1"/>
  <c r="E16" i="1"/>
  <c r="E28" i="1"/>
  <c r="D30" i="1"/>
  <c r="C21" i="1"/>
  <c r="D15" i="1"/>
  <c r="E15" i="1" s="1"/>
  <c r="D63" i="1"/>
  <c r="D54" i="1" s="1"/>
  <c r="E37" i="1"/>
  <c r="C63" i="1"/>
  <c r="D68" i="1"/>
  <c r="C43" i="1"/>
  <c r="E34" i="1"/>
  <c r="E66" i="1"/>
  <c r="E36" i="1"/>
  <c r="E19" i="1"/>
  <c r="E71" i="1"/>
  <c r="C31" i="1"/>
  <c r="E31" i="1" s="1"/>
  <c r="E69" i="1"/>
  <c r="E64" i="1"/>
  <c r="E55" i="1"/>
  <c r="E56" i="1"/>
  <c r="D43" i="1"/>
  <c r="E51" i="1"/>
  <c r="E26" i="1"/>
  <c r="E46" i="1"/>
  <c r="E47" i="1"/>
  <c r="E27" i="1"/>
  <c r="E39" i="1"/>
  <c r="E44" i="1"/>
  <c r="E41" i="1"/>
  <c r="E40" i="1"/>
  <c r="E32" i="1"/>
  <c r="D9" i="1"/>
  <c r="D8" i="1" s="1"/>
  <c r="D53" i="1" l="1"/>
  <c r="D74" i="1" s="1"/>
  <c r="E68" i="1"/>
  <c r="E21" i="1"/>
  <c r="E63" i="1"/>
  <c r="E9" i="1"/>
  <c r="E8" i="1"/>
  <c r="C54" i="1"/>
  <c r="C53" i="1" s="1"/>
  <c r="C74" i="1" s="1"/>
  <c r="E43" i="1"/>
  <c r="C30" i="1"/>
  <c r="E18" i="1"/>
  <c r="E53" i="1" l="1"/>
  <c r="E54" i="1"/>
  <c r="E30" i="1"/>
  <c r="E74" i="1" l="1"/>
</calcChain>
</file>

<file path=xl/sharedStrings.xml><?xml version="1.0" encoding="utf-8"?>
<sst xmlns="http://schemas.openxmlformats.org/spreadsheetml/2006/main" count="214" uniqueCount="164">
  <si>
    <t>тыс. 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</si>
  <si>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</si>
  <si>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</si>
  <si>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</si>
  <si>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</si>
  <si>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</si>
  <si>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</si>
  <si>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</si>
  <si>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</si>
  <si>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</si>
  <si>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</si>
  <si>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</si>
  <si>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</si>
  <si>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</si>
  <si>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</si>
  <si>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</si>
  <si>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</si>
  <si>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</si>
  <si>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</si>
  <si>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</si>
  <si>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</si>
  <si>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000 1 09 04053 10 0000 110   </t>
  </si>
  <si>
    <t>Земельный налог (по обязательствам, возникшим до 1 января 2006 года), мобилизуемый на территориях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</si>
  <si>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</si>
  <si>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</si>
  <si>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</si>
  <si>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</si>
  <si>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</si>
  <si>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</si>
  <si>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</si>
  <si>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</si>
  <si>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</si>
  <si>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</si>
  <si>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</si>
  <si>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</si>
  <si>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</si>
  <si>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</si>
  <si>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</si>
  <si>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000 1 01 02020 01 0000 110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</si>
  <si>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</si>
  <si>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</si>
  <si>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</si>
  <si>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</si>
  <si>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</si>
  <si>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000 1 05 03010 01 0000 110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</si>
  <si>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</si>
  <si>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</si>
  <si>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</si>
  <si>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</si>
  <si>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000 1 09 04000 00 0000 110</t>
  </si>
  <si>
    <t>000 1 09 04050 00 0000 110</t>
  </si>
  <si>
    <t>Земельный налог (по обязательствам, возникшим до 1 января 2006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</si>
  <si>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</si>
  <si>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</si>
  <si>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</si>
  <si>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</si>
  <si>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</si>
  <si>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</si>
  <si>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</si>
  <si>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</si>
  <si>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000 2 02 01001 00 0000 151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</si>
  <si>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</si>
  <si>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</si>
  <si>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</si>
  <si>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</si>
  <si>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</si>
  <si>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000 2 02 04000 00 0000 151</t>
  </si>
  <si>
    <t>Иные межбюджетные трансферты</t>
  </si>
  <si>
    <t>000 1 11 05035 13 0000 120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</si>
  <si>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</si>
  <si>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</si>
  <si>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</si>
  <si>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</si>
  <si>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</si>
  <si>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</si>
  <si>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</si>
  <si>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</si>
  <si>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</si>
  <si>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</si>
  <si>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</si>
  <si>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</si>
  <si>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</si>
  <si>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</si>
  <si>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</si>
  <si>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</si>
  <si>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</si>
  <si>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</si>
  <si>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</si>
  <si>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000 1 17 05000 00 0000 180</t>
  </si>
  <si>
    <t>000 1 17 00000 00 0000 000</t>
  </si>
  <si>
    <t>Прочие неналоговые доходы</t>
  </si>
  <si>
    <t>Прочие неналоговые доходы бюджетов городских поселений</t>
  </si>
  <si>
    <t>000 1 17 05050 13 0000 180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</si>
  <si>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</si>
  <si>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</si>
  <si>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</si>
  <si>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</si>
  <si>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Прочие межбюджетные трансферты, передаваемые бюджетам</t>
  </si>
  <si>
    <t>000 2 02 04999 00 0000 151</t>
  </si>
  <si>
    <t>000 2 02 04999 13 0000 151</t>
  </si>
  <si>
    <t>Прочие межбюджетные трансферты, передаваемые бюджетам городских поселений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</si>
  <si>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</si>
  <si>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</si>
  <si>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</si>
  <si>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</si>
  <si>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</si>
  <si>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</si>
  <si>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</si>
  <si>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</si>
  <si>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</si>
  <si>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000 1 06 06033 13 0000 110</t>
  </si>
  <si>
    <t>000 2 02 01001 13 0000 151</t>
  </si>
  <si>
    <t>Дотации бюджетам городских поселений на выравнивание бюджетной обеспеченности</t>
  </si>
  <si>
    <t>План на 2016г.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</si>
  <si>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</si>
  <si>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</si>
  <si>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</si>
  <si>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</si>
  <si>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</t>
  </si>
  <si>
    <t>000 1 14 02053 13 0000 410</t>
  </si>
  <si>
    <t>Субвенции бюджетам бюджетной системы Российской Федерации</t>
  </si>
  <si>
    <t>% исполнения</t>
  </si>
  <si>
    <t>000 1 16 00000 00 0000 000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</si>
  <si>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</si>
  <si>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</si>
  <si>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</si>
  <si>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Коды экономической классификации</t>
  </si>
  <si>
    <t>Наименование показателя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</si>
  <si>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</si>
  <si>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</si>
  <si>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</si>
  <si>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</si>
  <si>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Задолженность и пересчеты по отмененным налогам, сборам и иным обязательным платежам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</si>
  <si>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</si>
  <si>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</si>
  <si>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000 2 02 02000 00 0000 151 </t>
  </si>
  <si>
    <t>000 2 07 05000 13 0000 180</t>
  </si>
  <si>
    <t>Прочие безвозмездные поступления в бюджеты городских поселений</t>
  </si>
  <si>
    <t>000 2 19 00000 00 0000 151</t>
  </si>
  <si>
    <t>Возврат остатков субсиий,субвенций и иных межбюджетных трансфертов, имеющих целевое назначение, прошлых лет</t>
  </si>
  <si>
    <t>ВСЕГО ДОХОДОВ</t>
  </si>
  <si>
    <t>План на 2016 г</t>
  </si>
  <si>
    <t>отклонение 2016 от 2015</t>
  </si>
  <si>
    <t>% исполнения 2016 к 2015</t>
  </si>
  <si>
    <t>РАСХОДЫ</t>
  </si>
  <si>
    <t>ДЕФИЦИТ</t>
  </si>
  <si>
    <t>Дотации бюджетам бюджетной системы Российской Федерации</t>
  </si>
  <si>
    <t>Дотации бюджетамбюджетной системы Российской Федерации</t>
  </si>
  <si>
    <t>000 2 02 02008 13 0000 151</t>
  </si>
  <si>
    <t>000 2 02 02051 13 0000 151</t>
  </si>
  <si>
    <t>Субсидии бюджетам городских поселений на обеспечение жильем молодох семей</t>
  </si>
  <si>
    <t>Субсидии бюджетам городских поселений на реализацию федеральных целевых программ</t>
  </si>
  <si>
    <t>Субсидии бюджетам на обеспечение жильем молодых семей</t>
  </si>
  <si>
    <t>000 2 02 02008 00 0000 151</t>
  </si>
  <si>
    <t>Субсидии бюджетам на реализацию федеральных целевых программ</t>
  </si>
  <si>
    <t>000 2 02 02051 00 0000 151</t>
  </si>
  <si>
    <t xml:space="preserve">к постановлению администрации Светлоярского муниципального района "Об утверждении отчета об исполнении бюджета Светлоярского городского  поселения  за 1 полугодие 2016 года" </t>
  </si>
  <si>
    <t>Факт за 1 полугодие 2016</t>
  </si>
  <si>
    <t>Исполнение  доходов  бюджета Светлоярского городского поселения по кодам классификации доходов бюджетов за 1 полугодие 2016 года</t>
  </si>
  <si>
    <t>Сравнение  доходов  бюджета Светлоярского городского поселения за 1 полугодие 2015 и 2016 года</t>
  </si>
  <si>
    <t>Факт за 1 полугодие 2015</t>
  </si>
  <si>
    <t>Факт за1 полугодие  2016</t>
  </si>
  <si>
    <t xml:space="preserve">% исполнения за 1 полугодие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</si>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</sst>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0D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9" fontId="30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44">
    <xf numFmtId="0" fontId="0" fillId="0" borderId="0" xfId="0"/>
    <xf numFmtId="49" fontId="2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4" fontId="0" fillId="0" borderId="0" xfId="0" applyNumberFormat="1"/>
    <xf numFmtId="49" fontId="28" fillId="34" borderId="11" xfId="0" applyNumberFormat="1" applyFont="1" applyFill="1" applyBorder="1" applyAlignment="1">
      <alignment horizontal="left" vertical="center" wrapText="1"/>
    </xf>
    <xf numFmtId="0" fontId="28" fillId="34" borderId="11" xfId="0" applyFont="1" applyFill="1" applyBorder="1" applyAlignment="1">
      <alignment vertical="center" wrapText="1"/>
    </xf>
    <xf numFmtId="164" fontId="28" fillId="34" borderId="11" xfId="0" applyNumberFormat="1" applyFont="1" applyFill="1" applyBorder="1" applyAlignment="1" applyProtection="1">
      <alignment horizontal="center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49" fontId="28" fillId="33" borderId="11" xfId="0" applyNumberFormat="1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/>
    </xf>
    <xf numFmtId="0" fontId="28" fillId="33" borderId="10" xfId="42" applyFont="1" applyFill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left" vertical="center"/>
    </xf>
    <xf numFmtId="0" fontId="28" fillId="34" borderId="11" xfId="42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49" fontId="21" fillId="0" borderId="11" xfId="42" applyNumberFormat="1" applyFont="1" applyFill="1" applyBorder="1" applyAlignment="1">
      <alignment horizontal="left" vertical="center" wrapText="1"/>
    </xf>
    <xf numFmtId="164" fontId="21" fillId="0" borderId="11" xfId="42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 wrapText="1"/>
    </xf>
    <xf numFmtId="49" fontId="28" fillId="34" borderId="11" xfId="42" applyNumberFormat="1" applyFont="1" applyFill="1" applyBorder="1" applyAlignment="1">
      <alignment horizontal="left" vertical="center" wrapText="1"/>
    </xf>
    <xf numFmtId="0" fontId="22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right"/>
    </xf>
    <xf numFmtId="0" fontId="24" fillId="0" borderId="0" xfId="0" applyFont="1"/>
    <xf numFmtId="49" fontId="28" fillId="36" borderId="11" xfId="0" applyNumberFormat="1" applyFont="1" applyFill="1" applyBorder="1" applyAlignment="1">
      <alignment horizontal="left" vertical="center" wrapText="1"/>
    </xf>
    <xf numFmtId="0" fontId="28" fillId="36" borderId="11" xfId="0" applyFont="1" applyFill="1" applyBorder="1" applyAlignment="1">
      <alignment vertical="center" wrapText="1"/>
    </xf>
    <xf numFmtId="164" fontId="21" fillId="35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vertical="center" wrapText="1"/>
    </xf>
    <xf numFmtId="49" fontId="21" fillId="36" borderId="11" xfId="0" applyNumberFormat="1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left" vertical="center" wrapText="1"/>
    </xf>
    <xf numFmtId="0" fontId="28" fillId="36" borderId="11" xfId="0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vertical="center" wrapText="1"/>
    </xf>
    <xf numFmtId="0" fontId="26" fillId="36" borderId="11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horizontal="left" vertical="center"/>
    </xf>
    <xf numFmtId="0" fontId="28" fillId="36" borderId="11" xfId="42" applyFont="1" applyFill="1" applyBorder="1" applyAlignment="1">
      <alignment horizontal="left" vertical="center" wrapText="1"/>
    </xf>
    <xf numFmtId="49" fontId="28" fillId="36" borderId="11" xfId="42" applyNumberFormat="1" applyFont="1" applyFill="1" applyBorder="1" applyAlignment="1">
      <alignment horizontal="left" vertical="center" wrapText="1"/>
    </xf>
    <xf numFmtId="0" fontId="28" fillId="36" borderId="11" xfId="0" applyFont="1" applyFill="1" applyBorder="1" applyAlignment="1">
      <alignment horizontal="left" vertical="center"/>
    </xf>
    <xf numFmtId="164" fontId="20" fillId="33" borderId="11" xfId="0" applyNumberFormat="1" applyFont="1" applyFill="1" applyBorder="1" applyAlignment="1" applyProtection="1">
      <alignment horizontal="center" vertical="center"/>
    </xf>
    <xf numFmtId="164" fontId="28" fillId="36" borderId="11" xfId="42" applyNumberFormat="1" applyFont="1" applyFill="1" applyBorder="1" applyAlignment="1" applyProtection="1">
      <alignment horizontal="center" vertical="center"/>
    </xf>
    <xf numFmtId="164" fontId="28" fillId="34" borderId="11" xfId="42" applyNumberFormat="1" applyFont="1" applyFill="1" applyBorder="1" applyAlignment="1" applyProtection="1">
      <alignment horizontal="center" vertical="center"/>
    </xf>
    <xf numFmtId="164" fontId="28" fillId="33" borderId="11" xfId="0" applyNumberFormat="1" applyFont="1" applyFill="1" applyBorder="1" applyAlignment="1" applyProtection="1">
      <alignment horizontal="center" vertical="center" wrapText="1"/>
    </xf>
    <xf numFmtId="164" fontId="28" fillId="33" borderId="10" xfId="42" applyNumberFormat="1" applyFont="1" applyFill="1" applyBorder="1" applyAlignment="1" applyProtection="1">
      <alignment horizontal="center" vertical="center"/>
    </xf>
    <xf numFmtId="164" fontId="28" fillId="34" borderId="11" xfId="42" applyNumberFormat="1" applyFont="1" applyFill="1" applyBorder="1" applyAlignment="1" applyProtection="1">
      <alignment horizontal="center" vertical="center" wrapText="1"/>
    </xf>
    <xf numFmtId="164" fontId="28" fillId="36" borderId="11" xfId="42" applyNumberFormat="1" applyFont="1" applyFill="1" applyBorder="1" applyAlignment="1" applyProtection="1">
      <alignment horizontal="center" vertical="center" wrapText="1"/>
    </xf>
    <xf numFmtId="164" fontId="28" fillId="36" borderId="11" xfId="0" applyNumberFormat="1" applyFont="1" applyFill="1" applyBorder="1" applyAlignment="1" applyProtection="1">
      <alignment horizontal="center" vertical="center"/>
    </xf>
    <xf numFmtId="164" fontId="21" fillId="36" borderId="11" xfId="0" applyNumberFormat="1" applyFont="1" applyFill="1" applyBorder="1" applyAlignment="1" applyProtection="1">
      <alignment horizontal="center" vertical="center"/>
    </xf>
    <xf numFmtId="164" fontId="28" fillId="33" borderId="11" xfId="0" applyNumberFormat="1" applyFont="1" applyFill="1" applyBorder="1" applyAlignment="1" applyProtection="1">
      <alignment horizontal="center" vertical="center"/>
      <protection hidden="1"/>
    </xf>
    <xf numFmtId="164" fontId="28" fillId="34" borderId="11" xfId="0" applyNumberFormat="1" applyFont="1" applyFill="1" applyBorder="1" applyAlignment="1" applyProtection="1">
      <alignment horizontal="center" vertical="center"/>
      <protection hidden="1"/>
    </xf>
    <xf numFmtId="164" fontId="21" fillId="36" borderId="11" xfId="0" applyNumberFormat="1" applyFont="1" applyFill="1" applyBorder="1" applyAlignment="1" applyProtection="1">
      <alignment horizontal="center" vertical="center"/>
      <protection hidden="1"/>
    </xf>
    <xf numFmtId="164" fontId="28" fillId="34" borderId="11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 applyProtection="1">
      <alignment horizontal="center" vertical="center"/>
    </xf>
    <xf numFmtId="165" fontId="21" fillId="0" borderId="11" xfId="0" applyNumberFormat="1" applyFont="1" applyFill="1" applyBorder="1" applyAlignment="1">
      <alignment vertical="top" wrapText="1"/>
    </xf>
    <xf numFmtId="165" fontId="21" fillId="0" borderId="11" xfId="0" applyNumberFormat="1" applyFont="1" applyFill="1" applyBorder="1" applyAlignment="1">
      <alignment vertical="center" wrapText="1"/>
    </xf>
    <xf numFmtId="164" fontId="22" fillId="0" borderId="0" xfId="0" applyNumberFormat="1" applyFont="1"/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66" fontId="28" fillId="33" borderId="11" xfId="43" applyNumberFormat="1" applyFont="1" applyFill="1" applyBorder="1" applyAlignment="1" applyProtection="1">
      <alignment horizontal="center" vertical="center"/>
      <protection hidden="1"/>
    </xf>
    <xf numFmtId="166" fontId="28" fillId="34" borderId="11" xfId="43" applyNumberFormat="1" applyFont="1" applyFill="1" applyBorder="1" applyAlignment="1" applyProtection="1">
      <alignment horizontal="center" vertical="center"/>
      <protection hidden="1"/>
    </xf>
    <xf numFmtId="166" fontId="21" fillId="36" borderId="11" xfId="43" applyNumberFormat="1" applyFont="1" applyFill="1" applyBorder="1" applyAlignment="1" applyProtection="1">
      <alignment horizontal="center" vertical="center"/>
      <protection hidden="1"/>
    </xf>
    <xf numFmtId="166" fontId="21" fillId="0" borderId="11" xfId="43" applyNumberFormat="1" applyFont="1" applyFill="1" applyBorder="1" applyAlignment="1">
      <alignment horizontal="center" vertical="center"/>
    </xf>
    <xf numFmtId="166" fontId="28" fillId="34" borderId="11" xfId="43" applyNumberFormat="1" applyFont="1" applyFill="1" applyBorder="1" applyAlignment="1" applyProtection="1">
      <alignment horizontal="center" vertical="center"/>
    </xf>
    <xf numFmtId="166" fontId="21" fillId="36" borderId="11" xfId="43" applyNumberFormat="1" applyFont="1" applyFill="1" applyBorder="1" applyAlignment="1" applyProtection="1">
      <alignment horizontal="center" vertical="center"/>
    </xf>
    <xf numFmtId="166" fontId="28" fillId="36" borderId="11" xfId="43" applyNumberFormat="1" applyFont="1" applyFill="1" applyBorder="1" applyAlignment="1" applyProtection="1">
      <alignment horizontal="center" vertical="center"/>
    </xf>
    <xf numFmtId="166" fontId="21" fillId="0" borderId="11" xfId="43" applyNumberFormat="1" applyFont="1" applyFill="1" applyBorder="1" applyAlignment="1" applyProtection="1">
      <alignment horizontal="center" vertical="center"/>
    </xf>
    <xf numFmtId="166" fontId="28" fillId="33" borderId="11" xfId="43" applyNumberFormat="1" applyFont="1" applyFill="1" applyBorder="1" applyAlignment="1" applyProtection="1">
      <alignment horizontal="center" vertical="center" wrapText="1"/>
    </xf>
    <xf numFmtId="166" fontId="28" fillId="33" borderId="10" xfId="43" applyNumberFormat="1" applyFont="1" applyFill="1" applyBorder="1" applyAlignment="1" applyProtection="1">
      <alignment horizontal="center" vertical="center"/>
    </xf>
    <xf numFmtId="166" fontId="28" fillId="34" borderId="11" xfId="43" applyNumberFormat="1" applyFont="1" applyFill="1" applyBorder="1" applyAlignment="1" applyProtection="1">
      <alignment horizontal="center" vertical="center" wrapText="1"/>
    </xf>
    <xf numFmtId="166" fontId="28" fillId="36" borderId="11" xfId="43" applyNumberFormat="1" applyFont="1" applyFill="1" applyBorder="1" applyAlignment="1" applyProtection="1">
      <alignment horizontal="center" vertical="center" wrapText="1"/>
    </xf>
    <xf numFmtId="166" fontId="21" fillId="0" borderId="11" xfId="43" applyNumberFormat="1" applyFont="1" applyFill="1" applyBorder="1" applyAlignment="1">
      <alignment horizontal="center" vertical="center" wrapText="1"/>
    </xf>
    <xf numFmtId="166" fontId="21" fillId="35" borderId="11" xfId="43" applyNumberFormat="1" applyFont="1" applyFill="1" applyBorder="1" applyAlignment="1">
      <alignment horizontal="center" vertical="center"/>
    </xf>
    <xf numFmtId="166" fontId="28" fillId="34" borderId="11" xfId="43" applyNumberFormat="1" applyFont="1" applyFill="1" applyBorder="1" applyAlignment="1">
      <alignment horizontal="center" vertical="center"/>
    </xf>
    <xf numFmtId="166" fontId="20" fillId="33" borderId="11" xfId="43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31" fillId="37" borderId="11" xfId="0" applyNumberFormat="1" applyFont="1" applyFill="1" applyBorder="1" applyAlignment="1">
      <alignment horizontal="left" vertical="center" wrapText="1"/>
    </xf>
    <xf numFmtId="0" fontId="31" fillId="37" borderId="11" xfId="0" applyFont="1" applyFill="1" applyBorder="1" applyAlignment="1">
      <alignment vertical="center" wrapText="1"/>
    </xf>
    <xf numFmtId="164" fontId="31" fillId="37" borderId="11" xfId="0" applyNumberFormat="1" applyFont="1" applyFill="1" applyBorder="1" applyAlignment="1">
      <alignment horizontal="center" vertical="center"/>
    </xf>
    <xf numFmtId="166" fontId="31" fillId="37" borderId="11" xfId="43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164" fontId="32" fillId="0" borderId="11" xfId="0" applyNumberFormat="1" applyFont="1" applyFill="1" applyBorder="1" applyAlignment="1">
      <alignment horizontal="center" vertical="center"/>
    </xf>
    <xf numFmtId="166" fontId="32" fillId="0" borderId="11" xfId="43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164" fontId="33" fillId="0" borderId="11" xfId="0" applyNumberFormat="1" applyFont="1" applyFill="1" applyBorder="1" applyAlignment="1">
      <alignment horizontal="center" vertical="center"/>
    </xf>
    <xf numFmtId="166" fontId="33" fillId="0" borderId="11" xfId="43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vertical="center" wrapText="1"/>
    </xf>
    <xf numFmtId="164" fontId="33" fillId="0" borderId="11" xfId="0" applyNumberFormat="1" applyFont="1" applyFill="1" applyBorder="1" applyAlignment="1">
      <alignment horizontal="center" vertical="center" wrapText="1"/>
    </xf>
    <xf numFmtId="166" fontId="33" fillId="0" borderId="11" xfId="43" applyNumberFormat="1" applyFont="1" applyFill="1" applyBorder="1" applyAlignment="1">
      <alignment horizontal="center" vertical="center" wrapText="1"/>
    </xf>
    <xf numFmtId="165" fontId="24" fillId="0" borderId="11" xfId="0" applyNumberFormat="1" applyFont="1" applyFill="1" applyBorder="1" applyAlignment="1">
      <alignment vertical="top" wrapText="1"/>
    </xf>
    <xf numFmtId="165" fontId="34" fillId="0" borderId="11" xfId="0" applyNumberFormat="1" applyFont="1" applyFill="1" applyBorder="1" applyAlignment="1">
      <alignment vertical="top" wrapText="1"/>
    </xf>
    <xf numFmtId="165" fontId="33" fillId="0" borderId="11" xfId="0" applyNumberFormat="1" applyFont="1" applyFill="1" applyBorder="1" applyAlignment="1">
      <alignment vertical="top" wrapText="1"/>
    </xf>
    <xf numFmtId="165" fontId="34" fillId="0" borderId="11" xfId="0" applyNumberFormat="1" applyFont="1" applyFill="1" applyBorder="1" applyAlignment="1">
      <alignment vertical="center" wrapText="1"/>
    </xf>
    <xf numFmtId="49" fontId="32" fillId="38" borderId="11" xfId="0" applyNumberFormat="1" applyFont="1" applyFill="1" applyBorder="1" applyAlignment="1">
      <alignment horizontal="left" vertical="center" wrapText="1"/>
    </xf>
    <xf numFmtId="164" fontId="32" fillId="38" borderId="11" xfId="0" applyNumberFormat="1" applyFont="1" applyFill="1" applyBorder="1" applyAlignment="1">
      <alignment horizontal="center" vertical="center" wrapText="1"/>
    </xf>
    <xf numFmtId="166" fontId="32" fillId="38" borderId="11" xfId="43" applyNumberFormat="1" applyFont="1" applyFill="1" applyBorder="1" applyAlignment="1">
      <alignment horizontal="center" vertical="center" wrapText="1"/>
    </xf>
    <xf numFmtId="49" fontId="28" fillId="38" borderId="11" xfId="0" applyNumberFormat="1" applyFont="1" applyFill="1" applyBorder="1" applyAlignment="1">
      <alignment horizontal="center" vertical="center"/>
    </xf>
    <xf numFmtId="164" fontId="28" fillId="38" borderId="11" xfId="0" applyNumberFormat="1" applyFont="1" applyFill="1" applyBorder="1" applyAlignment="1">
      <alignment horizontal="center" vertical="center"/>
    </xf>
    <xf numFmtId="166" fontId="28" fillId="38" borderId="11" xfId="43" applyNumberFormat="1" applyFont="1" applyFill="1" applyBorder="1" applyAlignment="1">
      <alignment horizontal="center" vertical="center"/>
    </xf>
    <xf numFmtId="0" fontId="35" fillId="0" borderId="0" xfId="0" applyFont="1"/>
    <xf numFmtId="49" fontId="28" fillId="38" borderId="16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center" vertical="center"/>
    </xf>
    <xf numFmtId="166" fontId="28" fillId="0" borderId="11" xfId="43" applyNumberFormat="1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0" fillId="0" borderId="0" xfId="0"/>
    <xf numFmtId="0" fontId="21" fillId="0" borderId="11" xfId="0" applyFont="1" applyBorder="1" applyAlignment="1">
      <alignment horizontal="left" vertical="center"/>
    </xf>
    <xf numFmtId="49" fontId="21" fillId="0" borderId="11" xfId="42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49" fontId="28" fillId="36" borderId="11" xfId="42" applyNumberFormat="1" applyFont="1" applyFill="1" applyBorder="1" applyAlignment="1">
      <alignment horizontal="left" vertical="center" wrapText="1"/>
    </xf>
    <xf numFmtId="0" fontId="28" fillId="36" borderId="11" xfId="0" applyFont="1" applyFill="1" applyBorder="1" applyAlignment="1">
      <alignment horizontal="left" vertical="center"/>
    </xf>
    <xf numFmtId="164" fontId="28" fillId="36" borderId="11" xfId="42" applyNumberFormat="1" applyFont="1" applyFill="1" applyBorder="1" applyAlignment="1" applyProtection="1">
      <alignment horizontal="center" vertical="center"/>
    </xf>
    <xf numFmtId="164" fontId="28" fillId="34" borderId="11" xfId="42" applyNumberFormat="1" applyFont="1" applyFill="1" applyBorder="1" applyAlignment="1" applyProtection="1">
      <alignment horizontal="center" vertical="center"/>
    </xf>
    <xf numFmtId="49" fontId="35" fillId="0" borderId="11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top" wrapText="1"/>
    </xf>
    <xf numFmtId="49" fontId="29" fillId="0" borderId="0" xfId="0" applyNumberFormat="1" applyFont="1" applyFill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49" fontId="28" fillId="0" borderId="11" xfId="42" applyNumberFormat="1" applyFont="1" applyFill="1" applyBorder="1" applyAlignment="1">
      <alignment horizontal="left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166" fontId="28" fillId="0" borderId="11" xfId="43" applyNumberFormat="1" applyFont="1" applyFill="1" applyBorder="1" applyAlignment="1">
      <alignment horizontal="center" vertical="center" wrapText="1"/>
    </xf>
  </cellXfs>
  <cellStyles count="57">
    <cellStyle name="20% - Акцент1" xfId="19" builtinId="30" customBuiltin="1"/>
    <cellStyle name="20% - Акцент1 2" xfId="45"/>
    <cellStyle name="20% - Акцент2" xfId="23" builtinId="34" customBuiltin="1"/>
    <cellStyle name="20% - Акцент2 2" xfId="47"/>
    <cellStyle name="20% - Акцент3" xfId="27" builtinId="38" customBuiltin="1"/>
    <cellStyle name="20% - Акцент3 2" xfId="49"/>
    <cellStyle name="20% - Акцент4" xfId="31" builtinId="42" customBuiltin="1"/>
    <cellStyle name="20% - Акцент4 2" xfId="51"/>
    <cellStyle name="20% - Акцент5" xfId="35" builtinId="46" customBuiltin="1"/>
    <cellStyle name="20% - Акцент5 2" xfId="53"/>
    <cellStyle name="20% - Акцент6" xfId="39" builtinId="50" customBuiltin="1"/>
    <cellStyle name="20% - Акцент6 2" xfId="55"/>
    <cellStyle name="40% - Акцент1" xfId="20" builtinId="31" customBuiltin="1"/>
    <cellStyle name="40% - Акцент1 2" xfId="46"/>
    <cellStyle name="40% - Акцент2" xfId="24" builtinId="35" customBuiltin="1"/>
    <cellStyle name="40% - Акцент2 2" xfId="48"/>
    <cellStyle name="40% - Акцент3" xfId="28" builtinId="39" customBuiltin="1"/>
    <cellStyle name="40% - Акцент3 2" xfId="50"/>
    <cellStyle name="40% - Акцент4" xfId="32" builtinId="43" customBuiltin="1"/>
    <cellStyle name="40% - Акцент4 2" xfId="52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Лист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/>
    <cellStyle name="Процентный" xfId="43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G79"/>
  <sheetViews>
    <sheetView tabSelected="1" topLeftCell="A69" zoomScaleNormal="100" zoomScaleSheetLayoutView="100" workbookViewId="0">
      <selection activeCell="D59" sqref="D59"/>
    </sheetView>
  </sheetViews>
  <sheetFormatPr defaultRowHeight="15" outlineLevelRow="2" x14ac:dyDescent="0.25"/>
  <cols>
    <col min="1" max="1" width="27" customWidth="1"/>
    <col min="2" max="2" width="56.7109375" customWidth="1"/>
    <col min="3" max="5" width="15.5703125" customWidth="1"/>
    <col min="6" max="6" width="14.42578125" customWidth="1"/>
    <col min="7" max="7" width="21.5703125" customWidth="1"/>
  </cols>
  <sheetData>
    <row r="1" spans="1:7" ht="15.75" x14ac:dyDescent="0.25">
      <c r="A1" s="1"/>
      <c r="B1" s="2"/>
      <c r="C1" s="3"/>
      <c r="D1" s="130" t="s">
        <v>163</v>
      </c>
      <c r="E1" s="130"/>
    </row>
    <row r="2" spans="1:7" ht="56.25" customHeight="1" x14ac:dyDescent="0.25">
      <c r="A2" s="1"/>
      <c r="B2" s="3"/>
      <c r="C2" s="131" t="s">
        <v>156</v>
      </c>
      <c r="D2" s="131"/>
      <c r="E2" s="131"/>
    </row>
    <row r="3" spans="1:7" ht="15.75" x14ac:dyDescent="0.25">
      <c r="A3" s="1"/>
      <c r="B3" s="130"/>
      <c r="C3" s="130"/>
      <c r="D3" s="130"/>
      <c r="E3" s="130"/>
    </row>
    <row r="4" spans="1:7" ht="42.75" customHeight="1" x14ac:dyDescent="0.25">
      <c r="A4" s="132" t="s">
        <v>158</v>
      </c>
      <c r="B4" s="132"/>
      <c r="C4" s="132"/>
      <c r="D4" s="132"/>
      <c r="E4" s="132"/>
    </row>
    <row r="5" spans="1:7" ht="16.5" thickBot="1" x14ac:dyDescent="0.3">
      <c r="A5" s="1"/>
      <c r="B5" s="4"/>
      <c r="C5" s="4"/>
      <c r="D5" s="4"/>
      <c r="E5" s="4" t="s">
        <v>0</v>
      </c>
    </row>
    <row r="6" spans="1:7" ht="47.25" customHeight="1" thickBot="1" x14ac:dyDescent="0.3">
      <c r="A6" s="62" t="s">
        <v>1</v>
      </c>
      <c r="B6" s="63" t="s">
        <v>2</v>
      </c>
      <c r="C6" s="64" t="s">
        <v>113</v>
      </c>
      <c r="D6" s="65" t="s">
        <v>157</v>
      </c>
      <c r="E6" s="66" t="s">
        <v>121</v>
      </c>
    </row>
    <row r="7" spans="1:7" ht="15.75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</row>
    <row r="8" spans="1:7" ht="31.5" x14ac:dyDescent="0.25">
      <c r="A8" s="17" t="s">
        <v>3</v>
      </c>
      <c r="B8" s="35" t="s">
        <v>4</v>
      </c>
      <c r="C8" s="54">
        <v>47202.3</v>
      </c>
      <c r="D8" s="54">
        <f>D9+D15+D18+D30+D39+D43+D49+D50</f>
        <v>15535.499999999998</v>
      </c>
      <c r="E8" s="67">
        <f>D8/C8</f>
        <v>0.32912591123737611</v>
      </c>
      <c r="F8" s="7"/>
      <c r="G8" s="7"/>
    </row>
    <row r="9" spans="1:7" ht="25.5" customHeight="1" outlineLevel="1" x14ac:dyDescent="0.25">
      <c r="A9" s="8" t="s">
        <v>5</v>
      </c>
      <c r="B9" s="9" t="s">
        <v>6</v>
      </c>
      <c r="C9" s="55">
        <v>25604.1</v>
      </c>
      <c r="D9" s="55">
        <f>D10</f>
        <v>9893.7999999999975</v>
      </c>
      <c r="E9" s="68">
        <f t="shared" ref="E9:E10" si="0">D9/C9</f>
        <v>0.38641467577458288</v>
      </c>
    </row>
    <row r="10" spans="1:7" ht="27" customHeight="1" outlineLevel="1" x14ac:dyDescent="0.25">
      <c r="A10" s="36" t="s">
        <v>7</v>
      </c>
      <c r="B10" s="37" t="s">
        <v>8</v>
      </c>
      <c r="C10" s="56">
        <f>SUM(C11:C14)</f>
        <v>25604.1</v>
      </c>
      <c r="D10" s="56">
        <f>D11+D12+D13+D14</f>
        <v>9893.7999999999975</v>
      </c>
      <c r="E10" s="69">
        <f t="shared" si="0"/>
        <v>0.38641467577458288</v>
      </c>
    </row>
    <row r="11" spans="1:7" ht="94.5" outlineLevel="2" x14ac:dyDescent="0.25">
      <c r="A11" s="11" t="s">
        <v>37</v>
      </c>
      <c r="B11" s="12" t="s">
        <v>36</v>
      </c>
      <c r="C11" s="13">
        <v>21115.200000000001</v>
      </c>
      <c r="D11" s="13">
        <v>8563.7999999999993</v>
      </c>
      <c r="E11" s="70">
        <f>D11/C11</f>
        <v>0.40557513071152529</v>
      </c>
    </row>
    <row r="12" spans="1:7" ht="136.5" customHeight="1" outlineLevel="2" x14ac:dyDescent="0.25">
      <c r="A12" s="11" t="s">
        <v>38</v>
      </c>
      <c r="B12" s="12" t="s">
        <v>40</v>
      </c>
      <c r="C12" s="13">
        <v>10.5</v>
      </c>
      <c r="D12" s="13">
        <v>5.3</v>
      </c>
      <c r="E12" s="70">
        <f t="shared" ref="E12:E74" si="1">D12/C12</f>
        <v>0.50476190476190474</v>
      </c>
    </row>
    <row r="13" spans="1:7" ht="63" outlineLevel="2" x14ac:dyDescent="0.25">
      <c r="A13" s="11" t="s">
        <v>39</v>
      </c>
      <c r="B13" s="12" t="s">
        <v>41</v>
      </c>
      <c r="C13" s="13">
        <v>116.1</v>
      </c>
      <c r="D13" s="13">
        <v>36.299999999999997</v>
      </c>
      <c r="E13" s="70">
        <f t="shared" si="1"/>
        <v>0.3126614987080103</v>
      </c>
    </row>
    <row r="14" spans="1:7" ht="110.25" outlineLevel="2" x14ac:dyDescent="0.25">
      <c r="A14" s="11" t="s">
        <v>42</v>
      </c>
      <c r="B14" s="12" t="s">
        <v>43</v>
      </c>
      <c r="C14" s="13">
        <v>4362.3</v>
      </c>
      <c r="D14" s="13">
        <v>1288.4000000000001</v>
      </c>
      <c r="E14" s="70">
        <f t="shared" si="1"/>
        <v>0.29534878389840225</v>
      </c>
    </row>
    <row r="15" spans="1:7" ht="25.5" customHeight="1" outlineLevel="1" x14ac:dyDescent="0.25">
      <c r="A15" s="8" t="s">
        <v>9</v>
      </c>
      <c r="B15" s="9" t="s">
        <v>10</v>
      </c>
      <c r="C15" s="10">
        <v>7.3</v>
      </c>
      <c r="D15" s="10">
        <f>D16</f>
        <v>2.8</v>
      </c>
      <c r="E15" s="71">
        <f t="shared" si="1"/>
        <v>0.38356164383561642</v>
      </c>
    </row>
    <row r="16" spans="1:7" ht="20.25" customHeight="1" outlineLevel="1" x14ac:dyDescent="0.25">
      <c r="A16" s="36" t="s">
        <v>11</v>
      </c>
      <c r="B16" s="37" t="s">
        <v>12</v>
      </c>
      <c r="C16" s="53">
        <f>C17</f>
        <v>7.3</v>
      </c>
      <c r="D16" s="53">
        <f>D17</f>
        <v>2.8</v>
      </c>
      <c r="E16" s="72">
        <f t="shared" si="1"/>
        <v>0.38356164383561642</v>
      </c>
    </row>
    <row r="17" spans="1:5" ht="23.25" customHeight="1" outlineLevel="2" x14ac:dyDescent="0.25">
      <c r="A17" s="11" t="s">
        <v>44</v>
      </c>
      <c r="B17" s="12" t="s">
        <v>12</v>
      </c>
      <c r="C17" s="13">
        <v>7.3</v>
      </c>
      <c r="D17" s="13">
        <v>2.8</v>
      </c>
      <c r="E17" s="70">
        <f t="shared" si="1"/>
        <v>0.38356164383561642</v>
      </c>
    </row>
    <row r="18" spans="1:5" ht="24" customHeight="1" outlineLevel="1" x14ac:dyDescent="0.25">
      <c r="A18" s="8" t="s">
        <v>13</v>
      </c>
      <c r="B18" s="9" t="s">
        <v>14</v>
      </c>
      <c r="C18" s="10">
        <v>9014.4</v>
      </c>
      <c r="D18" s="10">
        <v>3426.3</v>
      </c>
      <c r="E18" s="71">
        <f t="shared" si="1"/>
        <v>0.38009185303514381</v>
      </c>
    </row>
    <row r="19" spans="1:5" ht="23.25" customHeight="1" outlineLevel="1" x14ac:dyDescent="0.25">
      <c r="A19" s="32" t="s">
        <v>15</v>
      </c>
      <c r="B19" s="33" t="s">
        <v>16</v>
      </c>
      <c r="C19" s="52">
        <f>C20</f>
        <v>808.9</v>
      </c>
      <c r="D19" s="52">
        <f>D20</f>
        <v>136</v>
      </c>
      <c r="E19" s="73">
        <f t="shared" si="1"/>
        <v>0.16812955865990853</v>
      </c>
    </row>
    <row r="20" spans="1:5" ht="47.25" outlineLevel="2" x14ac:dyDescent="0.25">
      <c r="A20" s="11" t="s">
        <v>105</v>
      </c>
      <c r="B20" s="15" t="s">
        <v>106</v>
      </c>
      <c r="C20" s="13">
        <v>808.9</v>
      </c>
      <c r="D20" s="13">
        <v>136</v>
      </c>
      <c r="E20" s="70">
        <f t="shared" si="1"/>
        <v>0.16812955865990853</v>
      </c>
    </row>
    <row r="21" spans="1:5" ht="21" customHeight="1" outlineLevel="1" x14ac:dyDescent="0.25">
      <c r="A21" s="32" t="s">
        <v>17</v>
      </c>
      <c r="B21" s="33" t="s">
        <v>18</v>
      </c>
      <c r="C21" s="52">
        <f t="shared" ref="C21" si="2">C22+C24</f>
        <v>8205.5</v>
      </c>
      <c r="D21" s="52">
        <f>D22+D24</f>
        <v>3290.3</v>
      </c>
      <c r="E21" s="73">
        <f t="shared" si="1"/>
        <v>0.40098714277009323</v>
      </c>
    </row>
    <row r="22" spans="1:5" ht="19.5" customHeight="1" outlineLevel="1" x14ac:dyDescent="0.25">
      <c r="A22" s="36" t="s">
        <v>46</v>
      </c>
      <c r="B22" s="39" t="s">
        <v>45</v>
      </c>
      <c r="C22" s="53">
        <f>C23</f>
        <v>7328.1</v>
      </c>
      <c r="D22" s="53">
        <f>D23</f>
        <v>3175.5</v>
      </c>
      <c r="E22" s="72">
        <f t="shared" si="1"/>
        <v>0.43333196872313423</v>
      </c>
    </row>
    <row r="23" spans="1:5" ht="47.25" outlineLevel="2" x14ac:dyDescent="0.25">
      <c r="A23" s="11" t="s">
        <v>110</v>
      </c>
      <c r="B23" s="15" t="s">
        <v>107</v>
      </c>
      <c r="C23" s="13">
        <v>7328.1</v>
      </c>
      <c r="D23" s="13">
        <v>3175.5</v>
      </c>
      <c r="E23" s="70">
        <f t="shared" si="1"/>
        <v>0.43333196872313423</v>
      </c>
    </row>
    <row r="24" spans="1:5" ht="26.25" customHeight="1" outlineLevel="1" x14ac:dyDescent="0.25">
      <c r="A24" s="36" t="s">
        <v>47</v>
      </c>
      <c r="B24" s="39" t="s">
        <v>48</v>
      </c>
      <c r="C24" s="53">
        <f t="shared" ref="C24:D24" si="3">C25</f>
        <v>877.4</v>
      </c>
      <c r="D24" s="53">
        <f t="shared" si="3"/>
        <v>114.8</v>
      </c>
      <c r="E24" s="72">
        <f t="shared" si="1"/>
        <v>0.13084112149532709</v>
      </c>
    </row>
    <row r="25" spans="1:5" ht="47.25" outlineLevel="2" x14ac:dyDescent="0.25">
      <c r="A25" s="11" t="s">
        <v>109</v>
      </c>
      <c r="B25" s="15" t="s">
        <v>108</v>
      </c>
      <c r="C25" s="13">
        <v>877.4</v>
      </c>
      <c r="D25" s="13">
        <v>114.8</v>
      </c>
      <c r="E25" s="70">
        <f t="shared" si="1"/>
        <v>0.13084112149532709</v>
      </c>
    </row>
    <row r="26" spans="1:5" ht="31.5" hidden="1" outlineLevel="1" x14ac:dyDescent="0.25">
      <c r="A26" s="8" t="s">
        <v>19</v>
      </c>
      <c r="B26" s="9" t="s">
        <v>20</v>
      </c>
      <c r="C26" s="10">
        <f t="shared" ref="C26:D27" si="4">C27</f>
        <v>0</v>
      </c>
      <c r="D26" s="10">
        <f t="shared" si="4"/>
        <v>0</v>
      </c>
      <c r="E26" s="71" t="e">
        <f t="shared" si="1"/>
        <v>#DIV/0!</v>
      </c>
    </row>
    <row r="27" spans="1:5" ht="31.5" hidden="1" outlineLevel="1" x14ac:dyDescent="0.25">
      <c r="A27" s="32" t="s">
        <v>49</v>
      </c>
      <c r="B27" s="33" t="s">
        <v>14</v>
      </c>
      <c r="C27" s="52">
        <f t="shared" si="4"/>
        <v>0</v>
      </c>
      <c r="D27" s="52">
        <f t="shared" si="4"/>
        <v>0</v>
      </c>
      <c r="E27" s="73" t="e">
        <f t="shared" si="1"/>
        <v>#DIV/0!</v>
      </c>
    </row>
    <row r="28" spans="1:5" ht="31.5" hidden="1" outlineLevel="2" x14ac:dyDescent="0.25">
      <c r="A28" s="36" t="s">
        <v>50</v>
      </c>
      <c r="B28" s="39" t="s">
        <v>51</v>
      </c>
      <c r="C28" s="53">
        <f t="shared" ref="C28:D28" si="5">C29</f>
        <v>0</v>
      </c>
      <c r="D28" s="53">
        <f t="shared" si="5"/>
        <v>0</v>
      </c>
      <c r="E28" s="72" t="e">
        <f t="shared" si="1"/>
        <v>#DIV/0!</v>
      </c>
    </row>
    <row r="29" spans="1:5" ht="47.25" hidden="1" outlineLevel="2" x14ac:dyDescent="0.25">
      <c r="A29" s="11" t="s">
        <v>21</v>
      </c>
      <c r="B29" s="15" t="s">
        <v>22</v>
      </c>
      <c r="C29" s="13">
        <v>0</v>
      </c>
      <c r="D29" s="13">
        <v>0</v>
      </c>
      <c r="E29" s="70" t="e">
        <f t="shared" si="1"/>
        <v>#DIV/0!</v>
      </c>
    </row>
    <row r="30" spans="1:5" ht="47.25" outlineLevel="1" collapsed="1" x14ac:dyDescent="0.25">
      <c r="A30" s="8" t="s">
        <v>23</v>
      </c>
      <c r="B30" s="14" t="s">
        <v>24</v>
      </c>
      <c r="C30" s="10">
        <f t="shared" ref="C30:D30" si="6">C31+C36</f>
        <v>9449.1</v>
      </c>
      <c r="D30" s="10">
        <f t="shared" si="6"/>
        <v>1963.4</v>
      </c>
      <c r="E30" s="71">
        <f t="shared" si="1"/>
        <v>0.20778698500386281</v>
      </c>
    </row>
    <row r="31" spans="1:5" ht="110.25" outlineLevel="1" x14ac:dyDescent="0.25">
      <c r="A31" s="32" t="s">
        <v>53</v>
      </c>
      <c r="B31" s="38" t="s">
        <v>52</v>
      </c>
      <c r="C31" s="52">
        <f t="shared" ref="C31:D31" si="7">C32+C34</f>
        <v>9444.9</v>
      </c>
      <c r="D31" s="52">
        <f t="shared" si="7"/>
        <v>1963.4</v>
      </c>
      <c r="E31" s="73">
        <f t="shared" si="1"/>
        <v>0.20787938464144673</v>
      </c>
    </row>
    <row r="32" spans="1:5" ht="78.75" outlineLevel="1" x14ac:dyDescent="0.25">
      <c r="A32" s="36" t="s">
        <v>71</v>
      </c>
      <c r="B32" s="37" t="s">
        <v>72</v>
      </c>
      <c r="C32" s="53">
        <f t="shared" ref="C32:D32" si="8">C33</f>
        <v>7068.2</v>
      </c>
      <c r="D32" s="53">
        <f t="shared" si="8"/>
        <v>1480.3</v>
      </c>
      <c r="E32" s="72">
        <f t="shared" si="1"/>
        <v>0.20943097252482951</v>
      </c>
    </row>
    <row r="33" spans="1:5" ht="94.5" outlineLevel="2" x14ac:dyDescent="0.25">
      <c r="A33" s="11" t="s">
        <v>69</v>
      </c>
      <c r="B33" s="16" t="s">
        <v>70</v>
      </c>
      <c r="C33" s="13">
        <v>7068.2</v>
      </c>
      <c r="D33" s="13">
        <v>1480.3</v>
      </c>
      <c r="E33" s="70">
        <f t="shared" si="1"/>
        <v>0.20943097252482951</v>
      </c>
    </row>
    <row r="34" spans="1:5" ht="94.5" outlineLevel="1" x14ac:dyDescent="0.25">
      <c r="A34" s="36" t="s">
        <v>54</v>
      </c>
      <c r="B34" s="40" t="s">
        <v>55</v>
      </c>
      <c r="C34" s="53">
        <f t="shared" ref="C34:D34" si="9">C35</f>
        <v>2376.6999999999998</v>
      </c>
      <c r="D34" s="53">
        <f t="shared" si="9"/>
        <v>483.1</v>
      </c>
      <c r="E34" s="72">
        <f t="shared" si="1"/>
        <v>0.20326503134598395</v>
      </c>
    </row>
    <row r="35" spans="1:5" ht="78.75" outlineLevel="2" x14ac:dyDescent="0.25">
      <c r="A35" s="11" t="s">
        <v>68</v>
      </c>
      <c r="B35" s="16" t="s">
        <v>73</v>
      </c>
      <c r="C35" s="13">
        <v>2376.6999999999998</v>
      </c>
      <c r="D35" s="13">
        <v>483.1</v>
      </c>
      <c r="E35" s="70">
        <f t="shared" si="1"/>
        <v>0.20326503134598395</v>
      </c>
    </row>
    <row r="36" spans="1:5" ht="31.5" outlineLevel="2" x14ac:dyDescent="0.25">
      <c r="A36" s="32" t="s">
        <v>75</v>
      </c>
      <c r="B36" s="38" t="s">
        <v>74</v>
      </c>
      <c r="C36" s="52">
        <f t="shared" ref="C36:D36" si="10">C37</f>
        <v>4.2</v>
      </c>
      <c r="D36" s="52">
        <f t="shared" si="10"/>
        <v>0</v>
      </c>
      <c r="E36" s="73">
        <f t="shared" si="1"/>
        <v>0</v>
      </c>
    </row>
    <row r="37" spans="1:5" ht="64.5" customHeight="1" outlineLevel="2" x14ac:dyDescent="0.25">
      <c r="A37" s="36" t="s">
        <v>77</v>
      </c>
      <c r="B37" s="37" t="s">
        <v>76</v>
      </c>
      <c r="C37" s="53">
        <f t="shared" ref="C37:D37" si="11">C38</f>
        <v>4.2</v>
      </c>
      <c r="D37" s="53">
        <f t="shared" si="11"/>
        <v>0</v>
      </c>
      <c r="E37" s="72">
        <f t="shared" si="1"/>
        <v>0</v>
      </c>
    </row>
    <row r="38" spans="1:5" ht="68.25" customHeight="1" outlineLevel="2" x14ac:dyDescent="0.25">
      <c r="A38" s="11" t="s">
        <v>78</v>
      </c>
      <c r="B38" s="16" t="s">
        <v>79</v>
      </c>
      <c r="C38" s="13">
        <v>4.2</v>
      </c>
      <c r="D38" s="13">
        <v>0</v>
      </c>
      <c r="E38" s="70">
        <f t="shared" si="1"/>
        <v>0</v>
      </c>
    </row>
    <row r="39" spans="1:5" ht="31.5" outlineLevel="1" x14ac:dyDescent="0.25">
      <c r="A39" s="8" t="s">
        <v>25</v>
      </c>
      <c r="B39" s="14" t="s">
        <v>26</v>
      </c>
      <c r="C39" s="10">
        <f t="shared" ref="C39:D41" si="12">C40</f>
        <v>10</v>
      </c>
      <c r="D39" s="10">
        <f t="shared" si="12"/>
        <v>0.6</v>
      </c>
      <c r="E39" s="71">
        <f t="shared" si="1"/>
        <v>0.06</v>
      </c>
    </row>
    <row r="40" spans="1:5" ht="31.5" outlineLevel="1" x14ac:dyDescent="0.25">
      <c r="A40" s="32" t="s">
        <v>57</v>
      </c>
      <c r="B40" s="38" t="s">
        <v>56</v>
      </c>
      <c r="C40" s="52">
        <f t="shared" si="12"/>
        <v>10</v>
      </c>
      <c r="D40" s="52">
        <f t="shared" si="12"/>
        <v>0.6</v>
      </c>
      <c r="E40" s="73">
        <f t="shared" si="1"/>
        <v>0.06</v>
      </c>
    </row>
    <row r="41" spans="1:5" ht="31.5" outlineLevel="2" x14ac:dyDescent="0.25">
      <c r="A41" s="36" t="s">
        <v>59</v>
      </c>
      <c r="B41" s="37" t="s">
        <v>58</v>
      </c>
      <c r="C41" s="53">
        <f t="shared" si="12"/>
        <v>10</v>
      </c>
      <c r="D41" s="53">
        <f t="shared" si="12"/>
        <v>0.6</v>
      </c>
      <c r="E41" s="72">
        <f t="shared" si="1"/>
        <v>0.06</v>
      </c>
    </row>
    <row r="42" spans="1:5" ht="37.5" customHeight="1" outlineLevel="2" x14ac:dyDescent="0.25">
      <c r="A42" s="11" t="s">
        <v>80</v>
      </c>
      <c r="B42" s="12" t="s">
        <v>81</v>
      </c>
      <c r="C42" s="13">
        <v>10</v>
      </c>
      <c r="D42" s="13">
        <v>0.6</v>
      </c>
      <c r="E42" s="70">
        <f t="shared" si="1"/>
        <v>0.06</v>
      </c>
    </row>
    <row r="43" spans="1:5" ht="51" customHeight="1" outlineLevel="2" x14ac:dyDescent="0.25">
      <c r="A43" s="8" t="s">
        <v>114</v>
      </c>
      <c r="B43" s="14" t="s">
        <v>115</v>
      </c>
      <c r="C43" s="10">
        <f t="shared" ref="C43:D43" si="13">C44+C46</f>
        <v>3093.8</v>
      </c>
      <c r="D43" s="10">
        <f t="shared" si="13"/>
        <v>215.1</v>
      </c>
      <c r="E43" s="71">
        <f t="shared" si="1"/>
        <v>6.9526149072338214E-2</v>
      </c>
    </row>
    <row r="44" spans="1:5" ht="103.5" customHeight="1" outlineLevel="2" x14ac:dyDescent="0.25">
      <c r="A44" s="32" t="s">
        <v>117</v>
      </c>
      <c r="B44" s="38" t="s">
        <v>116</v>
      </c>
      <c r="C44" s="52">
        <f t="shared" ref="C44:D44" si="14">C45</f>
        <v>400</v>
      </c>
      <c r="D44" s="52">
        <f t="shared" si="14"/>
        <v>160</v>
      </c>
      <c r="E44" s="73">
        <f t="shared" si="1"/>
        <v>0.4</v>
      </c>
    </row>
    <row r="45" spans="1:5" ht="112.5" customHeight="1" outlineLevel="2" x14ac:dyDescent="0.25">
      <c r="A45" s="11" t="s">
        <v>119</v>
      </c>
      <c r="B45" s="12" t="s">
        <v>118</v>
      </c>
      <c r="C45" s="13">
        <v>400</v>
      </c>
      <c r="D45" s="13">
        <v>160</v>
      </c>
      <c r="E45" s="70">
        <f t="shared" si="1"/>
        <v>0.4</v>
      </c>
    </row>
    <row r="46" spans="1:5" ht="50.25" customHeight="1" outlineLevel="2" x14ac:dyDescent="0.25">
      <c r="A46" s="32" t="s">
        <v>86</v>
      </c>
      <c r="B46" s="38" t="s">
        <v>85</v>
      </c>
      <c r="C46" s="52">
        <f t="shared" ref="C46:D47" si="15">C47</f>
        <v>2693.8</v>
      </c>
      <c r="D46" s="52">
        <f t="shared" si="15"/>
        <v>55.1</v>
      </c>
      <c r="E46" s="73">
        <f t="shared" si="1"/>
        <v>2.0454376716905486E-2</v>
      </c>
    </row>
    <row r="47" spans="1:5" ht="48" customHeight="1" outlineLevel="2" x14ac:dyDescent="0.25">
      <c r="A47" s="36" t="s">
        <v>87</v>
      </c>
      <c r="B47" s="37" t="s">
        <v>84</v>
      </c>
      <c r="C47" s="53">
        <f t="shared" si="15"/>
        <v>2693.8</v>
      </c>
      <c r="D47" s="53">
        <f t="shared" si="15"/>
        <v>55.1</v>
      </c>
      <c r="E47" s="72">
        <f t="shared" si="1"/>
        <v>2.0454376716905486E-2</v>
      </c>
    </row>
    <row r="48" spans="1:5" ht="64.5" customHeight="1" outlineLevel="2" x14ac:dyDescent="0.25">
      <c r="A48" s="12" t="s">
        <v>82</v>
      </c>
      <c r="B48" s="59" t="s">
        <v>83</v>
      </c>
      <c r="C48" s="58">
        <v>2693.8</v>
      </c>
      <c r="D48" s="58">
        <v>55.1</v>
      </c>
      <c r="E48" s="74">
        <f t="shared" si="1"/>
        <v>2.0454376716905486E-2</v>
      </c>
    </row>
    <row r="49" spans="1:5" ht="31.5" customHeight="1" outlineLevel="2" x14ac:dyDescent="0.25">
      <c r="A49" s="8" t="s">
        <v>122</v>
      </c>
      <c r="B49" s="14" t="s">
        <v>123</v>
      </c>
      <c r="C49" s="10">
        <v>0</v>
      </c>
      <c r="D49" s="10">
        <v>23.2</v>
      </c>
      <c r="E49" s="71">
        <v>0</v>
      </c>
    </row>
    <row r="50" spans="1:5" ht="87" customHeight="1" outlineLevel="2" x14ac:dyDescent="0.25">
      <c r="A50" s="8" t="s">
        <v>89</v>
      </c>
      <c r="B50" s="14" t="s">
        <v>90</v>
      </c>
      <c r="C50" s="10">
        <v>23.6</v>
      </c>
      <c r="D50" s="10">
        <f>D51</f>
        <v>10.3</v>
      </c>
      <c r="E50" s="71">
        <f t="shared" si="1"/>
        <v>0.4364406779661017</v>
      </c>
    </row>
    <row r="51" spans="1:5" ht="56.25" customHeight="1" outlineLevel="2" x14ac:dyDescent="0.25">
      <c r="A51" s="36" t="s">
        <v>88</v>
      </c>
      <c r="B51" s="37" t="s">
        <v>90</v>
      </c>
      <c r="C51" s="53">
        <f t="shared" ref="C51:D51" si="16">C52</f>
        <v>23.6</v>
      </c>
      <c r="D51" s="53">
        <f t="shared" si="16"/>
        <v>10.3</v>
      </c>
      <c r="E51" s="72">
        <f t="shared" si="1"/>
        <v>0.4364406779661017</v>
      </c>
    </row>
    <row r="52" spans="1:5" ht="35.25" customHeight="1" outlineLevel="2" x14ac:dyDescent="0.25">
      <c r="A52" s="12" t="s">
        <v>92</v>
      </c>
      <c r="B52" s="60" t="s">
        <v>91</v>
      </c>
      <c r="C52" s="58">
        <v>23.6</v>
      </c>
      <c r="D52" s="58">
        <v>10.3</v>
      </c>
      <c r="E52" s="74">
        <f t="shared" si="1"/>
        <v>0.4364406779661017</v>
      </c>
    </row>
    <row r="53" spans="1:5" ht="35.25" customHeight="1" outlineLevel="2" x14ac:dyDescent="0.25">
      <c r="A53" s="17" t="s">
        <v>27</v>
      </c>
      <c r="B53" s="17" t="s">
        <v>28</v>
      </c>
      <c r="C53" s="48">
        <f>C54+C73</f>
        <v>18047.099999999999</v>
      </c>
      <c r="D53" s="48">
        <f>D54+D73</f>
        <v>14547.999999999998</v>
      </c>
      <c r="E53" s="75">
        <f t="shared" si="1"/>
        <v>0.80611289348427173</v>
      </c>
    </row>
    <row r="54" spans="1:5" ht="35.25" customHeight="1" outlineLevel="2" x14ac:dyDescent="0.25">
      <c r="A54" s="18" t="s">
        <v>29</v>
      </c>
      <c r="B54" s="19" t="s">
        <v>30</v>
      </c>
      <c r="C54" s="49">
        <f>C55+C58+C63+C68</f>
        <v>18047.099999999999</v>
      </c>
      <c r="D54" s="49">
        <f>D55+D58+D63+D68</f>
        <v>14860.899999999998</v>
      </c>
      <c r="E54" s="76">
        <f t="shared" si="1"/>
        <v>0.82345085914080374</v>
      </c>
    </row>
    <row r="55" spans="1:5" ht="31.5" x14ac:dyDescent="0.25">
      <c r="A55" s="20" t="s">
        <v>31</v>
      </c>
      <c r="B55" s="21" t="s">
        <v>146</v>
      </c>
      <c r="C55" s="50">
        <f t="shared" ref="C55:D55" si="17">C56</f>
        <v>13057</v>
      </c>
      <c r="D55" s="50">
        <f t="shared" si="17"/>
        <v>5440.4</v>
      </c>
      <c r="E55" s="77">
        <f t="shared" si="1"/>
        <v>0.41666539021214671</v>
      </c>
    </row>
    <row r="56" spans="1:5" ht="31.5" outlineLevel="1" x14ac:dyDescent="0.25">
      <c r="A56" s="41" t="s">
        <v>60</v>
      </c>
      <c r="B56" s="42" t="s">
        <v>61</v>
      </c>
      <c r="C56" s="51">
        <f>C57</f>
        <v>13057</v>
      </c>
      <c r="D56" s="51">
        <f>D57</f>
        <v>5440.4</v>
      </c>
      <c r="E56" s="78">
        <f t="shared" si="1"/>
        <v>0.41666539021214671</v>
      </c>
    </row>
    <row r="57" spans="1:5" ht="36.75" customHeight="1" outlineLevel="1" x14ac:dyDescent="0.25">
      <c r="A57" s="22" t="s">
        <v>111</v>
      </c>
      <c r="B57" s="23" t="s">
        <v>112</v>
      </c>
      <c r="C57" s="24">
        <v>13057</v>
      </c>
      <c r="D57" s="24">
        <v>5440.4</v>
      </c>
      <c r="E57" s="70">
        <f t="shared" si="1"/>
        <v>0.41666539021214671</v>
      </c>
    </row>
    <row r="58" spans="1:5" ht="40.5" customHeight="1" outlineLevel="1" x14ac:dyDescent="0.25">
      <c r="A58" s="20" t="s">
        <v>32</v>
      </c>
      <c r="B58" s="26" t="s">
        <v>33</v>
      </c>
      <c r="C58" s="47">
        <f>C59+C61</f>
        <v>0</v>
      </c>
      <c r="D58" s="126">
        <f>D59+D61</f>
        <v>6370.7</v>
      </c>
      <c r="E58" s="71">
        <v>0</v>
      </c>
    </row>
    <row r="59" spans="1:5" s="119" customFormat="1" ht="40.5" customHeight="1" outlineLevel="1" x14ac:dyDescent="0.25">
      <c r="A59" s="124" t="s">
        <v>153</v>
      </c>
      <c r="B59" s="123" t="s">
        <v>152</v>
      </c>
      <c r="C59" s="125">
        <f>C60</f>
        <v>0</v>
      </c>
      <c r="D59" s="125">
        <f>D60</f>
        <v>3209.5</v>
      </c>
      <c r="E59" s="73">
        <v>0</v>
      </c>
    </row>
    <row r="60" spans="1:5" ht="50.25" customHeight="1" outlineLevel="1" x14ac:dyDescent="0.25">
      <c r="A60" s="120" t="s">
        <v>148</v>
      </c>
      <c r="B60" s="121" t="s">
        <v>150</v>
      </c>
      <c r="C60" s="122">
        <v>0</v>
      </c>
      <c r="D60" s="122">
        <v>3209.5</v>
      </c>
      <c r="E60" s="79">
        <v>0</v>
      </c>
    </row>
    <row r="61" spans="1:5" s="119" customFormat="1" ht="47.25" customHeight="1" outlineLevel="1" x14ac:dyDescent="0.25">
      <c r="A61" s="140" t="s">
        <v>155</v>
      </c>
      <c r="B61" s="141" t="s">
        <v>154</v>
      </c>
      <c r="C61" s="142">
        <v>0</v>
      </c>
      <c r="D61" s="142">
        <v>3161.2</v>
      </c>
      <c r="E61" s="143">
        <v>0</v>
      </c>
    </row>
    <row r="62" spans="1:5" ht="44.25" customHeight="1" outlineLevel="2" x14ac:dyDescent="0.25">
      <c r="A62" s="120" t="s">
        <v>149</v>
      </c>
      <c r="B62" s="121" t="s">
        <v>151</v>
      </c>
      <c r="C62" s="122">
        <v>0</v>
      </c>
      <c r="D62" s="122">
        <v>3161.2</v>
      </c>
      <c r="E62" s="79">
        <v>0</v>
      </c>
    </row>
    <row r="63" spans="1:5" ht="35.25" customHeight="1" outlineLevel="1" x14ac:dyDescent="0.25">
      <c r="A63" s="20" t="s">
        <v>34</v>
      </c>
      <c r="B63" s="26" t="s">
        <v>120</v>
      </c>
      <c r="C63" s="47">
        <f t="shared" ref="C63:D63" si="18">C64+C66</f>
        <v>539.6</v>
      </c>
      <c r="D63" s="47">
        <f t="shared" si="18"/>
        <v>521.79999999999995</v>
      </c>
      <c r="E63" s="71">
        <f t="shared" si="1"/>
        <v>0.9670126019273535</v>
      </c>
    </row>
    <row r="64" spans="1:5" ht="31.5" customHeight="1" outlineLevel="1" x14ac:dyDescent="0.25">
      <c r="A64" s="44" t="s">
        <v>63</v>
      </c>
      <c r="B64" s="43" t="s">
        <v>62</v>
      </c>
      <c r="C64" s="46">
        <f t="shared" ref="C64:D64" si="19">C65</f>
        <v>504</v>
      </c>
      <c r="D64" s="46">
        <f t="shared" si="19"/>
        <v>504</v>
      </c>
      <c r="E64" s="73">
        <f t="shared" si="1"/>
        <v>1</v>
      </c>
    </row>
    <row r="65" spans="1:5" ht="54.75" customHeight="1" outlineLevel="2" x14ac:dyDescent="0.25">
      <c r="A65" s="22" t="s">
        <v>103</v>
      </c>
      <c r="B65" s="23" t="s">
        <v>104</v>
      </c>
      <c r="C65" s="25">
        <v>504</v>
      </c>
      <c r="D65" s="25">
        <v>504</v>
      </c>
      <c r="E65" s="79">
        <f t="shared" si="1"/>
        <v>1</v>
      </c>
    </row>
    <row r="66" spans="1:5" ht="47.25" outlineLevel="1" x14ac:dyDescent="0.25">
      <c r="A66" s="44" t="s">
        <v>65</v>
      </c>
      <c r="B66" s="43" t="s">
        <v>64</v>
      </c>
      <c r="C66" s="46">
        <f t="shared" ref="C66:D66" si="20">C67</f>
        <v>35.6</v>
      </c>
      <c r="D66" s="46">
        <f t="shared" si="20"/>
        <v>17.8</v>
      </c>
      <c r="E66" s="73">
        <f t="shared" si="1"/>
        <v>0.5</v>
      </c>
    </row>
    <row r="67" spans="1:5" ht="47.25" outlineLevel="2" x14ac:dyDescent="0.25">
      <c r="A67" s="22" t="s">
        <v>101</v>
      </c>
      <c r="B67" s="23" t="s">
        <v>102</v>
      </c>
      <c r="C67" s="34">
        <v>35.6</v>
      </c>
      <c r="D67" s="34">
        <v>17.8</v>
      </c>
      <c r="E67" s="80">
        <f t="shared" si="1"/>
        <v>0.5</v>
      </c>
    </row>
    <row r="68" spans="1:5" ht="26.25" customHeight="1" outlineLevel="2" x14ac:dyDescent="0.25">
      <c r="A68" s="20" t="s">
        <v>66</v>
      </c>
      <c r="B68" s="26" t="s">
        <v>67</v>
      </c>
      <c r="C68" s="57">
        <f>C69+C71</f>
        <v>4450.5</v>
      </c>
      <c r="D68" s="57">
        <f>D69+D71</f>
        <v>2528</v>
      </c>
      <c r="E68" s="81">
        <f>D68/C68</f>
        <v>0.56802606448713633</v>
      </c>
    </row>
    <row r="69" spans="1:5" ht="84" customHeight="1" outlineLevel="2" x14ac:dyDescent="0.25">
      <c r="A69" s="44" t="s">
        <v>96</v>
      </c>
      <c r="B69" s="43" t="s">
        <v>95</v>
      </c>
      <c r="C69" s="46">
        <f t="shared" ref="C69:D69" si="21">C70</f>
        <v>3545.1</v>
      </c>
      <c r="D69" s="46">
        <f t="shared" si="21"/>
        <v>1772.6</v>
      </c>
      <c r="E69" s="73">
        <f t="shared" si="1"/>
        <v>0.50001410397449997</v>
      </c>
    </row>
    <row r="70" spans="1:5" ht="101.25" customHeight="1" outlineLevel="2" x14ac:dyDescent="0.25">
      <c r="A70" s="22" t="s">
        <v>93</v>
      </c>
      <c r="B70" s="23" t="s">
        <v>94</v>
      </c>
      <c r="C70" s="34">
        <v>3545.1</v>
      </c>
      <c r="D70" s="34">
        <v>1772.6</v>
      </c>
      <c r="E70" s="80">
        <f t="shared" si="1"/>
        <v>0.50001410397449997</v>
      </c>
    </row>
    <row r="71" spans="1:5" ht="45" customHeight="1" outlineLevel="2" x14ac:dyDescent="0.25">
      <c r="A71" s="44" t="s">
        <v>98</v>
      </c>
      <c r="B71" s="43" t="s">
        <v>97</v>
      </c>
      <c r="C71" s="46">
        <f t="shared" ref="C71:D71" si="22">C72</f>
        <v>905.4</v>
      </c>
      <c r="D71" s="46">
        <f t="shared" si="22"/>
        <v>755.4</v>
      </c>
      <c r="E71" s="73">
        <f t="shared" si="1"/>
        <v>0.8343273691186216</v>
      </c>
    </row>
    <row r="72" spans="1:5" ht="42" customHeight="1" outlineLevel="2" x14ac:dyDescent="0.25">
      <c r="A72" s="22" t="s">
        <v>99</v>
      </c>
      <c r="B72" s="23" t="s">
        <v>100</v>
      </c>
      <c r="C72" s="34">
        <v>905.4</v>
      </c>
      <c r="D72" s="34">
        <v>755.4</v>
      </c>
      <c r="E72" s="80">
        <f t="shared" si="1"/>
        <v>0.8343273691186216</v>
      </c>
    </row>
    <row r="73" spans="1:5" ht="66" customHeight="1" outlineLevel="2" x14ac:dyDescent="0.25">
      <c r="A73" s="18" t="s">
        <v>125</v>
      </c>
      <c r="B73" s="19" t="s">
        <v>124</v>
      </c>
      <c r="C73" s="49">
        <v>0</v>
      </c>
      <c r="D73" s="49">
        <v>-312.89999999999998</v>
      </c>
      <c r="E73" s="76">
        <v>0</v>
      </c>
    </row>
    <row r="74" spans="1:5" ht="38.25" customHeight="1" x14ac:dyDescent="0.25">
      <c r="A74" s="133" t="s">
        <v>35</v>
      </c>
      <c r="B74" s="133"/>
      <c r="C74" s="45">
        <f>C8+C53</f>
        <v>65249.4</v>
      </c>
      <c r="D74" s="45">
        <f>D8+D53</f>
        <v>30083.499999999996</v>
      </c>
      <c r="E74" s="82">
        <f t="shared" si="1"/>
        <v>0.46105404800657163</v>
      </c>
    </row>
    <row r="75" spans="1:5" x14ac:dyDescent="0.25">
      <c r="A75" s="27"/>
      <c r="B75" s="27"/>
      <c r="C75" s="27"/>
      <c r="D75" s="27"/>
      <c r="E75" s="27"/>
    </row>
    <row r="76" spans="1:5" x14ac:dyDescent="0.25">
      <c r="A76" s="27"/>
      <c r="B76" s="27"/>
      <c r="C76" s="27"/>
      <c r="D76" s="27"/>
      <c r="E76" s="61"/>
    </row>
    <row r="77" spans="1:5" s="28" customFormat="1" ht="15.75" x14ac:dyDescent="0.25">
      <c r="A77" s="128"/>
      <c r="B77" s="128"/>
      <c r="C77" s="1"/>
      <c r="D77" s="129"/>
      <c r="E77" s="129"/>
    </row>
    <row r="78" spans="1:5" s="28" customFormat="1" ht="15.75" x14ac:dyDescent="0.25">
      <c r="A78" s="29"/>
      <c r="B78" s="29"/>
      <c r="C78" s="29"/>
      <c r="D78" s="29"/>
      <c r="E78" s="30"/>
    </row>
    <row r="79" spans="1:5" x14ac:dyDescent="0.25">
      <c r="A79" s="31"/>
      <c r="B79" s="31"/>
      <c r="C79" s="31"/>
      <c r="D79" s="31"/>
      <c r="E79" s="31"/>
    </row>
  </sheetData>
  <sheetProtection formatCells="0" formatColumns="0" formatRows="0" insertRows="0" insertHyperlinks="0" sort="0" autoFilter="0" pivotTables="0"/>
  <protectedRanges>
    <protectedRange sqref="C42:E45 C17:E17 C20:E20 C23:E23 C25:E25 C29:E29 C33:E33 C35:E35 C65:E65 C67:E67 C38:E38 C70:E72 C52:E52 C60:E62 C48:E49" name="Диапазон1"/>
  </protectedRanges>
  <mergeCells count="7">
    <mergeCell ref="A77:B77"/>
    <mergeCell ref="D77:E77"/>
    <mergeCell ref="D1:E1"/>
    <mergeCell ref="C2:E2"/>
    <mergeCell ref="B3:E3"/>
    <mergeCell ref="A4:E4"/>
    <mergeCell ref="A74:B74"/>
  </mergeCells>
  <pageMargins left="1.1811023622047245" right="0.78740157480314965" top="0.78740157480314965" bottom="0.78740157480314965" header="0" footer="0"/>
  <pageSetup paperSize="9" scale="6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A10" sqref="A10"/>
    </sheetView>
  </sheetViews>
  <sheetFormatPr defaultRowHeight="15" x14ac:dyDescent="0.25"/>
  <cols>
    <col min="1" max="1" width="28.42578125" customWidth="1"/>
    <col min="2" max="2" width="35.85546875" customWidth="1"/>
    <col min="3" max="3" width="11.5703125" customWidth="1"/>
    <col min="4" max="4" width="11.140625" customWidth="1"/>
    <col min="5" max="5" width="12.5703125" customWidth="1"/>
    <col min="6" max="6" width="11.28515625" customWidth="1"/>
    <col min="7" max="7" width="11.5703125" customWidth="1"/>
    <col min="8" max="8" width="12.140625" customWidth="1"/>
  </cols>
  <sheetData>
    <row r="1" spans="1:8" ht="15.75" x14ac:dyDescent="0.25">
      <c r="A1" s="83"/>
      <c r="B1" s="84"/>
      <c r="C1" s="84"/>
      <c r="D1" s="84"/>
      <c r="E1" s="84"/>
      <c r="F1" s="84"/>
    </row>
    <row r="2" spans="1:8" ht="43.5" customHeight="1" x14ac:dyDescent="0.25">
      <c r="A2" s="132" t="s">
        <v>159</v>
      </c>
      <c r="B2" s="132"/>
      <c r="C2" s="132"/>
      <c r="D2" s="132"/>
      <c r="E2" s="132"/>
      <c r="F2" s="132"/>
      <c r="G2" s="132"/>
      <c r="H2" s="132"/>
    </row>
    <row r="3" spans="1:8" ht="15.75" x14ac:dyDescent="0.25">
      <c r="A3" s="83"/>
      <c r="B3" s="4"/>
      <c r="C3" s="4"/>
      <c r="D3" s="4"/>
      <c r="E3" s="4"/>
      <c r="F3" s="4"/>
    </row>
    <row r="4" spans="1:8" ht="15.75" customHeight="1" x14ac:dyDescent="0.25">
      <c r="A4" s="136" t="s">
        <v>126</v>
      </c>
      <c r="B4" s="138" t="s">
        <v>127</v>
      </c>
      <c r="C4" s="138" t="s">
        <v>160</v>
      </c>
      <c r="D4" s="134" t="s">
        <v>141</v>
      </c>
      <c r="E4" s="134" t="s">
        <v>161</v>
      </c>
      <c r="F4" s="134" t="s">
        <v>162</v>
      </c>
      <c r="G4" s="135" t="s">
        <v>142</v>
      </c>
      <c r="H4" s="134" t="s">
        <v>143</v>
      </c>
    </row>
    <row r="5" spans="1:8" ht="45.75" customHeight="1" x14ac:dyDescent="0.25">
      <c r="A5" s="137"/>
      <c r="B5" s="139"/>
      <c r="C5" s="139"/>
      <c r="D5" s="134"/>
      <c r="E5" s="134"/>
      <c r="F5" s="134"/>
      <c r="G5" s="135"/>
      <c r="H5" s="134"/>
    </row>
    <row r="6" spans="1:8" ht="15.75" x14ac:dyDescent="0.25">
      <c r="A6" s="85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</row>
    <row r="7" spans="1:8" ht="34.5" customHeight="1" x14ac:dyDescent="0.25">
      <c r="A7" s="87" t="s">
        <v>3</v>
      </c>
      <c r="B7" s="88" t="s">
        <v>4</v>
      </c>
      <c r="C7" s="89">
        <f>C8+C10+C12+C14+C18+C23+C17+C25+C29+C28</f>
        <v>13504.300000000001</v>
      </c>
      <c r="D7" s="89">
        <f>D8+D10+D12+D14+D18+D23+D17+D25+D29+D28</f>
        <v>47202.299999999996</v>
      </c>
      <c r="E7" s="89">
        <f>E8+E10+E12+E14+E18+E23+E17+E25+E29+E28</f>
        <v>15535.499999999998</v>
      </c>
      <c r="F7" s="90">
        <f t="shared" ref="F7" si="0">E7/D7</f>
        <v>0.32912591123737611</v>
      </c>
      <c r="G7" s="89">
        <f t="shared" ref="G7" si="1">E7-C7</f>
        <v>2031.1999999999971</v>
      </c>
      <c r="H7" s="90">
        <f>E7/C7-1</f>
        <v>0.15041135045874254</v>
      </c>
    </row>
    <row r="8" spans="1:8" ht="21.75" customHeight="1" x14ac:dyDescent="0.25">
      <c r="A8" s="91" t="s">
        <v>5</v>
      </c>
      <c r="B8" s="92" t="s">
        <v>6</v>
      </c>
      <c r="C8" s="93">
        <f>C9</f>
        <v>9199.1</v>
      </c>
      <c r="D8" s="93">
        <f>D9</f>
        <v>25604.1</v>
      </c>
      <c r="E8" s="93">
        <f>E9</f>
        <v>9893.7999999999993</v>
      </c>
      <c r="F8" s="94">
        <f>E8/D8</f>
        <v>0.38641467577458299</v>
      </c>
      <c r="G8" s="93">
        <f>E8-C8</f>
        <v>694.69999999999891</v>
      </c>
      <c r="H8" s="94">
        <f t="shared" ref="H8:H39" si="2">E8/C8-1</f>
        <v>7.5518257220815066E-2</v>
      </c>
    </row>
    <row r="9" spans="1:8" ht="26.25" customHeight="1" x14ac:dyDescent="0.25">
      <c r="A9" s="95" t="s">
        <v>7</v>
      </c>
      <c r="B9" s="96" t="s">
        <v>8</v>
      </c>
      <c r="C9" s="97">
        <v>9199.1</v>
      </c>
      <c r="D9" s="97">
        <v>25604.1</v>
      </c>
      <c r="E9" s="97">
        <v>9893.7999999999993</v>
      </c>
      <c r="F9" s="98">
        <f t="shared" ref="F9:F39" si="3">E9/D9</f>
        <v>0.38641467577458299</v>
      </c>
      <c r="G9" s="97">
        <f t="shared" ref="G9:G39" si="4">E9-C9</f>
        <v>694.69999999999891</v>
      </c>
      <c r="H9" s="98">
        <f t="shared" si="2"/>
        <v>7.5518257220815066E-2</v>
      </c>
    </row>
    <row r="10" spans="1:8" ht="51.75" hidden="1" customHeight="1" x14ac:dyDescent="0.25">
      <c r="A10" s="91" t="s">
        <v>128</v>
      </c>
      <c r="B10" s="99" t="s">
        <v>129</v>
      </c>
      <c r="C10" s="93">
        <f>C11</f>
        <v>0</v>
      </c>
      <c r="D10" s="93">
        <f>D11</f>
        <v>0</v>
      </c>
      <c r="E10" s="93">
        <f>E11</f>
        <v>0</v>
      </c>
      <c r="F10" s="94">
        <v>0</v>
      </c>
      <c r="G10" s="93">
        <f t="shared" si="4"/>
        <v>0</v>
      </c>
      <c r="H10" s="94">
        <v>0</v>
      </c>
    </row>
    <row r="11" spans="1:8" ht="56.25" hidden="1" customHeight="1" x14ac:dyDescent="0.25">
      <c r="A11" s="95" t="s">
        <v>130</v>
      </c>
      <c r="B11" s="96" t="s">
        <v>131</v>
      </c>
      <c r="C11" s="97">
        <v>0</v>
      </c>
      <c r="D11" s="97">
        <v>0</v>
      </c>
      <c r="E11" s="97">
        <v>0</v>
      </c>
      <c r="F11" s="98">
        <v>0</v>
      </c>
      <c r="G11" s="97">
        <f t="shared" si="4"/>
        <v>0</v>
      </c>
      <c r="H11" s="98">
        <v>0</v>
      </c>
    </row>
    <row r="12" spans="1:8" ht="25.5" customHeight="1" x14ac:dyDescent="0.25">
      <c r="A12" s="91" t="s">
        <v>9</v>
      </c>
      <c r="B12" s="92" t="s">
        <v>10</v>
      </c>
      <c r="C12" s="93">
        <f>C13</f>
        <v>3.7</v>
      </c>
      <c r="D12" s="93">
        <f>D13</f>
        <v>7.3</v>
      </c>
      <c r="E12" s="93">
        <f>E13</f>
        <v>2.8</v>
      </c>
      <c r="F12" s="94">
        <f t="shared" si="3"/>
        <v>0.38356164383561642</v>
      </c>
      <c r="G12" s="93">
        <f t="shared" si="4"/>
        <v>-0.90000000000000036</v>
      </c>
      <c r="H12" s="94">
        <f t="shared" si="2"/>
        <v>-0.24324324324324331</v>
      </c>
    </row>
    <row r="13" spans="1:8" ht="25.5" customHeight="1" x14ac:dyDescent="0.25">
      <c r="A13" s="127" t="s">
        <v>11</v>
      </c>
      <c r="B13" s="96" t="s">
        <v>12</v>
      </c>
      <c r="C13" s="97">
        <v>3.7</v>
      </c>
      <c r="D13" s="97">
        <v>7.3</v>
      </c>
      <c r="E13" s="97">
        <v>2.8</v>
      </c>
      <c r="F13" s="98">
        <f t="shared" si="3"/>
        <v>0.38356164383561642</v>
      </c>
      <c r="G13" s="97">
        <f t="shared" si="4"/>
        <v>-0.90000000000000036</v>
      </c>
      <c r="H13" s="98">
        <f t="shared" si="2"/>
        <v>-0.24324324324324331</v>
      </c>
    </row>
    <row r="14" spans="1:8" ht="24" customHeight="1" x14ac:dyDescent="0.25">
      <c r="A14" s="91" t="s">
        <v>13</v>
      </c>
      <c r="B14" s="92" t="s">
        <v>14</v>
      </c>
      <c r="C14" s="93">
        <f>SUM(C15:C16)</f>
        <v>1486.6000000000001</v>
      </c>
      <c r="D14" s="93">
        <f>SUM(D15:D16)</f>
        <v>9014.4</v>
      </c>
      <c r="E14" s="93">
        <f>SUM(E15:E16)</f>
        <v>3426.3</v>
      </c>
      <c r="F14" s="94">
        <f t="shared" si="3"/>
        <v>0.38009185303514381</v>
      </c>
      <c r="G14" s="93">
        <f t="shared" si="4"/>
        <v>1939.7</v>
      </c>
      <c r="H14" s="94">
        <f t="shared" si="2"/>
        <v>1.3047894524418133</v>
      </c>
    </row>
    <row r="15" spans="1:8" ht="19.5" customHeight="1" x14ac:dyDescent="0.25">
      <c r="A15" s="95" t="s">
        <v>15</v>
      </c>
      <c r="B15" s="100" t="s">
        <v>16</v>
      </c>
      <c r="C15" s="97">
        <v>30.9</v>
      </c>
      <c r="D15" s="97">
        <v>808.9</v>
      </c>
      <c r="E15" s="97">
        <v>136</v>
      </c>
      <c r="F15" s="98">
        <f t="shared" si="3"/>
        <v>0.16812955865990853</v>
      </c>
      <c r="G15" s="97">
        <f t="shared" si="4"/>
        <v>105.1</v>
      </c>
      <c r="H15" s="98">
        <f t="shared" si="2"/>
        <v>3.4012944983818771</v>
      </c>
    </row>
    <row r="16" spans="1:8" ht="19.5" customHeight="1" x14ac:dyDescent="0.25">
      <c r="A16" s="95" t="s">
        <v>17</v>
      </c>
      <c r="B16" s="100" t="s">
        <v>18</v>
      </c>
      <c r="C16" s="97">
        <v>1455.7</v>
      </c>
      <c r="D16" s="97">
        <v>8205.5</v>
      </c>
      <c r="E16" s="97">
        <v>3290.3</v>
      </c>
      <c r="F16" s="98">
        <f t="shared" si="3"/>
        <v>0.40098714277009323</v>
      </c>
      <c r="G16" s="97">
        <f t="shared" si="4"/>
        <v>1834.6000000000001</v>
      </c>
      <c r="H16" s="98">
        <f t="shared" si="2"/>
        <v>1.2602871470770078</v>
      </c>
    </row>
    <row r="17" spans="1:8" ht="42.75" hidden="1" x14ac:dyDescent="0.25">
      <c r="A17" s="91" t="s">
        <v>19</v>
      </c>
      <c r="B17" s="92" t="s">
        <v>132</v>
      </c>
      <c r="C17" s="93">
        <v>0</v>
      </c>
      <c r="D17" s="93">
        <v>0</v>
      </c>
      <c r="E17" s="93">
        <v>0</v>
      </c>
      <c r="F17" s="94">
        <v>0</v>
      </c>
      <c r="G17" s="93">
        <f t="shared" si="4"/>
        <v>0</v>
      </c>
      <c r="H17" s="94">
        <v>0</v>
      </c>
    </row>
    <row r="18" spans="1:8" ht="57" x14ac:dyDescent="0.25">
      <c r="A18" s="91" t="s">
        <v>23</v>
      </c>
      <c r="B18" s="99" t="s">
        <v>24</v>
      </c>
      <c r="C18" s="93">
        <f>SUM(C19:C22)</f>
        <v>2192.6999999999998</v>
      </c>
      <c r="D18" s="93">
        <f>SUM(D19:D22)</f>
        <v>9449.1</v>
      </c>
      <c r="E18" s="93">
        <f>SUM(E19:E22)</f>
        <v>1963.4</v>
      </c>
      <c r="F18" s="94">
        <f t="shared" si="3"/>
        <v>0.20778698500386281</v>
      </c>
      <c r="G18" s="93">
        <f t="shared" si="4"/>
        <v>-229.29999999999973</v>
      </c>
      <c r="H18" s="94">
        <f t="shared" si="2"/>
        <v>-0.10457426916586843</v>
      </c>
    </row>
    <row r="19" spans="1:8" ht="135" x14ac:dyDescent="0.25">
      <c r="A19" s="95" t="s">
        <v>69</v>
      </c>
      <c r="B19" s="96" t="s">
        <v>70</v>
      </c>
      <c r="C19" s="97">
        <v>1621.9</v>
      </c>
      <c r="D19" s="97">
        <v>7068.2</v>
      </c>
      <c r="E19" s="97">
        <v>1480.3</v>
      </c>
      <c r="F19" s="98">
        <f t="shared" si="3"/>
        <v>0.20943097252482951</v>
      </c>
      <c r="G19" s="97">
        <f t="shared" si="4"/>
        <v>-141.60000000000014</v>
      </c>
      <c r="H19" s="98">
        <f t="shared" si="2"/>
        <v>-8.7305012639496971E-2</v>
      </c>
    </row>
    <row r="20" spans="1:8" ht="120" hidden="1" x14ac:dyDescent="0.25">
      <c r="A20" s="95" t="s">
        <v>133</v>
      </c>
      <c r="B20" s="96" t="s">
        <v>134</v>
      </c>
      <c r="C20" s="97">
        <v>0</v>
      </c>
      <c r="D20" s="97">
        <v>0</v>
      </c>
      <c r="E20" s="97">
        <v>0</v>
      </c>
      <c r="F20" s="98">
        <v>0</v>
      </c>
      <c r="G20" s="97">
        <f t="shared" si="4"/>
        <v>0</v>
      </c>
      <c r="H20" s="98">
        <v>0</v>
      </c>
    </row>
    <row r="21" spans="1:8" ht="120" x14ac:dyDescent="0.25">
      <c r="A21" s="95" t="s">
        <v>68</v>
      </c>
      <c r="B21" s="96" t="s">
        <v>73</v>
      </c>
      <c r="C21" s="97">
        <v>570.79999999999995</v>
      </c>
      <c r="D21" s="97">
        <v>2376.6999999999998</v>
      </c>
      <c r="E21" s="97">
        <v>483.1</v>
      </c>
      <c r="F21" s="98">
        <f t="shared" si="3"/>
        <v>0.20326503134598395</v>
      </c>
      <c r="G21" s="97">
        <f t="shared" si="4"/>
        <v>-87.699999999999932</v>
      </c>
      <c r="H21" s="98">
        <f t="shared" si="2"/>
        <v>-0.15364400840925008</v>
      </c>
    </row>
    <row r="22" spans="1:8" ht="90" x14ac:dyDescent="0.25">
      <c r="A22" s="95" t="s">
        <v>78</v>
      </c>
      <c r="B22" s="96" t="s">
        <v>79</v>
      </c>
      <c r="C22" s="97">
        <v>0</v>
      </c>
      <c r="D22" s="97">
        <v>4.2</v>
      </c>
      <c r="E22" s="97">
        <v>0</v>
      </c>
      <c r="F22" s="98">
        <f t="shared" si="3"/>
        <v>0</v>
      </c>
      <c r="G22" s="97">
        <f t="shared" si="4"/>
        <v>0</v>
      </c>
      <c r="H22" s="98">
        <v>0</v>
      </c>
    </row>
    <row r="23" spans="1:8" ht="42.75" x14ac:dyDescent="0.25">
      <c r="A23" s="91" t="s">
        <v>25</v>
      </c>
      <c r="B23" s="99" t="s">
        <v>26</v>
      </c>
      <c r="C23" s="93">
        <f>C24</f>
        <v>4</v>
      </c>
      <c r="D23" s="93">
        <f>D24</f>
        <v>10</v>
      </c>
      <c r="E23" s="93">
        <f>E24</f>
        <v>0.6</v>
      </c>
      <c r="F23" s="94">
        <f t="shared" si="3"/>
        <v>0.06</v>
      </c>
      <c r="G23" s="93">
        <f t="shared" si="4"/>
        <v>-3.4</v>
      </c>
      <c r="H23" s="94">
        <f t="shared" si="2"/>
        <v>-0.85</v>
      </c>
    </row>
    <row r="24" spans="1:8" ht="45" x14ac:dyDescent="0.25">
      <c r="A24" s="95" t="s">
        <v>80</v>
      </c>
      <c r="B24" s="96" t="s">
        <v>81</v>
      </c>
      <c r="C24" s="97">
        <v>4</v>
      </c>
      <c r="D24" s="97">
        <v>10</v>
      </c>
      <c r="E24" s="97">
        <v>0.6</v>
      </c>
      <c r="F24" s="98">
        <f t="shared" si="3"/>
        <v>0.06</v>
      </c>
      <c r="G24" s="97">
        <f t="shared" si="4"/>
        <v>-3.4</v>
      </c>
      <c r="H24" s="98">
        <f t="shared" si="2"/>
        <v>-0.85</v>
      </c>
    </row>
    <row r="25" spans="1:8" ht="42.75" x14ac:dyDescent="0.25">
      <c r="A25" s="91" t="s">
        <v>114</v>
      </c>
      <c r="B25" s="104" t="s">
        <v>115</v>
      </c>
      <c r="C25" s="93">
        <f>C26+C27</f>
        <v>608.9</v>
      </c>
      <c r="D25" s="93">
        <f>D26+D27</f>
        <v>3093.8</v>
      </c>
      <c r="E25" s="93">
        <f>E26+E27</f>
        <v>215.1</v>
      </c>
      <c r="F25" s="94">
        <f t="shared" si="3"/>
        <v>6.9526149072338214E-2</v>
      </c>
      <c r="G25" s="93">
        <f t="shared" si="4"/>
        <v>-393.79999999999995</v>
      </c>
      <c r="H25" s="94">
        <f t="shared" si="2"/>
        <v>-0.64674002299228117</v>
      </c>
    </row>
    <row r="26" spans="1:8" ht="150" x14ac:dyDescent="0.25">
      <c r="A26" s="95" t="s">
        <v>119</v>
      </c>
      <c r="B26" s="103" t="s">
        <v>118</v>
      </c>
      <c r="C26" s="97">
        <v>0</v>
      </c>
      <c r="D26" s="97">
        <v>400</v>
      </c>
      <c r="E26" s="97">
        <v>160</v>
      </c>
      <c r="F26" s="98">
        <f t="shared" si="3"/>
        <v>0.4</v>
      </c>
      <c r="G26" s="97">
        <f t="shared" si="4"/>
        <v>160</v>
      </c>
      <c r="H26" s="98">
        <v>0</v>
      </c>
    </row>
    <row r="27" spans="1:8" ht="75" x14ac:dyDescent="0.25">
      <c r="A27" s="95" t="s">
        <v>82</v>
      </c>
      <c r="B27" s="105" t="s">
        <v>83</v>
      </c>
      <c r="C27" s="97">
        <v>608.9</v>
      </c>
      <c r="D27" s="97">
        <v>2693.8</v>
      </c>
      <c r="E27" s="97">
        <v>55.1</v>
      </c>
      <c r="F27" s="98">
        <f t="shared" si="3"/>
        <v>2.0454376716905486E-2</v>
      </c>
      <c r="G27" s="97">
        <f t="shared" si="4"/>
        <v>-553.79999999999995</v>
      </c>
      <c r="H27" s="98">
        <f t="shared" si="2"/>
        <v>-0.90950895056659553</v>
      </c>
    </row>
    <row r="28" spans="1:8" ht="28.5" x14ac:dyDescent="0.25">
      <c r="A28" s="91" t="s">
        <v>122</v>
      </c>
      <c r="B28" s="104" t="s">
        <v>123</v>
      </c>
      <c r="C28" s="93">
        <v>0</v>
      </c>
      <c r="D28" s="93">
        <v>0</v>
      </c>
      <c r="E28" s="93">
        <v>23.2</v>
      </c>
      <c r="F28" s="93">
        <v>0</v>
      </c>
      <c r="G28" s="93">
        <f t="shared" si="4"/>
        <v>23.2</v>
      </c>
      <c r="H28" s="93">
        <v>0</v>
      </c>
    </row>
    <row r="29" spans="1:8" x14ac:dyDescent="0.25">
      <c r="A29" s="91" t="s">
        <v>89</v>
      </c>
      <c r="B29" s="106" t="s">
        <v>90</v>
      </c>
      <c r="C29" s="93">
        <v>9.3000000000000007</v>
      </c>
      <c r="D29" s="93">
        <v>23.6</v>
      </c>
      <c r="E29" s="93">
        <v>10.3</v>
      </c>
      <c r="F29" s="94">
        <f t="shared" si="3"/>
        <v>0.4364406779661017</v>
      </c>
      <c r="G29" s="93">
        <f t="shared" si="4"/>
        <v>1</v>
      </c>
      <c r="H29" s="94">
        <f t="shared" si="2"/>
        <v>0.10752688172043001</v>
      </c>
    </row>
    <row r="30" spans="1:8" x14ac:dyDescent="0.25">
      <c r="A30" s="107" t="s">
        <v>27</v>
      </c>
      <c r="B30" s="107" t="s">
        <v>28</v>
      </c>
      <c r="C30" s="108">
        <f>SUM(C31:C36)</f>
        <v>8379.5999999999985</v>
      </c>
      <c r="D30" s="108">
        <f>SUM(D31:D36)</f>
        <v>18047.099999999999</v>
      </c>
      <c r="E30" s="108">
        <f>SUM(E31:E36)</f>
        <v>14547.999999999998</v>
      </c>
      <c r="F30" s="109">
        <f t="shared" si="3"/>
        <v>0.80611289348427173</v>
      </c>
      <c r="G30" s="108">
        <f t="shared" si="4"/>
        <v>6168.4</v>
      </c>
      <c r="H30" s="109">
        <f t="shared" si="2"/>
        <v>0.73612105589765631</v>
      </c>
    </row>
    <row r="31" spans="1:8" ht="30" x14ac:dyDescent="0.25">
      <c r="A31" s="95" t="s">
        <v>31</v>
      </c>
      <c r="B31" s="95" t="s">
        <v>147</v>
      </c>
      <c r="C31" s="101">
        <v>5471.4</v>
      </c>
      <c r="D31" s="101">
        <v>13057</v>
      </c>
      <c r="E31" s="101">
        <v>5440.4</v>
      </c>
      <c r="F31" s="102">
        <f t="shared" si="3"/>
        <v>0.41666539021214671</v>
      </c>
      <c r="G31" s="101">
        <f t="shared" si="4"/>
        <v>-31</v>
      </c>
      <c r="H31" s="102">
        <f t="shared" si="2"/>
        <v>-5.6658259312059034E-3</v>
      </c>
    </row>
    <row r="32" spans="1:8" ht="45" x14ac:dyDescent="0.25">
      <c r="A32" s="95" t="s">
        <v>135</v>
      </c>
      <c r="B32" s="95" t="s">
        <v>33</v>
      </c>
      <c r="C32" s="101">
        <v>0</v>
      </c>
      <c r="D32" s="101">
        <v>0</v>
      </c>
      <c r="E32" s="101">
        <v>6370.7</v>
      </c>
      <c r="F32" s="102">
        <v>0</v>
      </c>
      <c r="G32" s="101">
        <f t="shared" si="4"/>
        <v>6370.7</v>
      </c>
      <c r="H32" s="102">
        <v>0</v>
      </c>
    </row>
    <row r="33" spans="1:8" ht="30" x14ac:dyDescent="0.25">
      <c r="A33" s="95" t="s">
        <v>34</v>
      </c>
      <c r="B33" s="95" t="s">
        <v>120</v>
      </c>
      <c r="C33" s="101">
        <v>544.9</v>
      </c>
      <c r="D33" s="101">
        <v>539.6</v>
      </c>
      <c r="E33" s="101">
        <v>521.79999999999995</v>
      </c>
      <c r="F33" s="102">
        <f t="shared" si="3"/>
        <v>0.9670126019273535</v>
      </c>
      <c r="G33" s="101">
        <f t="shared" si="4"/>
        <v>-23.100000000000023</v>
      </c>
      <c r="H33" s="102">
        <f t="shared" si="2"/>
        <v>-4.2393099651312216E-2</v>
      </c>
    </row>
    <row r="34" spans="1:8" ht="24.75" customHeight="1" x14ac:dyDescent="0.25">
      <c r="A34" s="95" t="s">
        <v>66</v>
      </c>
      <c r="B34" s="95" t="s">
        <v>67</v>
      </c>
      <c r="C34" s="101">
        <v>2000</v>
      </c>
      <c r="D34" s="101">
        <v>4450.5</v>
      </c>
      <c r="E34" s="101">
        <v>2528</v>
      </c>
      <c r="F34" s="102">
        <f t="shared" si="3"/>
        <v>0.56802606448713633</v>
      </c>
      <c r="G34" s="101">
        <f t="shared" si="4"/>
        <v>528</v>
      </c>
      <c r="H34" s="102">
        <f t="shared" si="2"/>
        <v>0.26400000000000001</v>
      </c>
    </row>
    <row r="35" spans="1:8" ht="30" x14ac:dyDescent="0.25">
      <c r="A35" s="95" t="s">
        <v>136</v>
      </c>
      <c r="B35" s="95" t="s">
        <v>137</v>
      </c>
      <c r="C35" s="101">
        <v>400</v>
      </c>
      <c r="D35" s="101">
        <v>0</v>
      </c>
      <c r="E35" s="101">
        <v>0</v>
      </c>
      <c r="F35" s="102">
        <v>0</v>
      </c>
      <c r="G35" s="101">
        <f t="shared" si="4"/>
        <v>-400</v>
      </c>
      <c r="H35" s="102">
        <f t="shared" si="2"/>
        <v>-1</v>
      </c>
    </row>
    <row r="36" spans="1:8" ht="60" x14ac:dyDescent="0.25">
      <c r="A36" s="95" t="s">
        <v>138</v>
      </c>
      <c r="B36" s="95" t="s">
        <v>139</v>
      </c>
      <c r="C36" s="101">
        <v>-36.700000000000003</v>
      </c>
      <c r="D36" s="101">
        <v>0</v>
      </c>
      <c r="E36" s="101">
        <v>-312.89999999999998</v>
      </c>
      <c r="F36" s="102">
        <v>0</v>
      </c>
      <c r="G36" s="101">
        <f t="shared" si="4"/>
        <v>-276.2</v>
      </c>
      <c r="H36" s="102">
        <f t="shared" si="2"/>
        <v>7.5258855585831057</v>
      </c>
    </row>
    <row r="37" spans="1:8" ht="15.75" x14ac:dyDescent="0.25">
      <c r="A37" s="114"/>
      <c r="B37" s="110" t="s">
        <v>140</v>
      </c>
      <c r="C37" s="111">
        <f>C30+C7</f>
        <v>21883.9</v>
      </c>
      <c r="D37" s="111">
        <f>D30+D7</f>
        <v>65249.399999999994</v>
      </c>
      <c r="E37" s="111">
        <f>E30+E7</f>
        <v>30083.499999999996</v>
      </c>
      <c r="F37" s="112">
        <f t="shared" si="3"/>
        <v>0.46105404800657168</v>
      </c>
      <c r="G37" s="111">
        <f t="shared" si="4"/>
        <v>8199.5999999999949</v>
      </c>
      <c r="H37" s="112">
        <f t="shared" si="2"/>
        <v>0.37468641329927466</v>
      </c>
    </row>
    <row r="38" spans="1:8" ht="15.75" x14ac:dyDescent="0.25">
      <c r="A38" s="27"/>
      <c r="B38" s="115" t="s">
        <v>144</v>
      </c>
      <c r="C38" s="116">
        <v>22970.799999999999</v>
      </c>
      <c r="D38" s="116">
        <v>95525.6</v>
      </c>
      <c r="E38" s="116">
        <v>37611.300000000003</v>
      </c>
      <c r="F38" s="117">
        <f t="shared" si="3"/>
        <v>0.3937300577018098</v>
      </c>
      <c r="G38" s="116">
        <f t="shared" si="4"/>
        <v>14640.500000000004</v>
      </c>
      <c r="H38" s="117">
        <f t="shared" si="2"/>
        <v>0.6373526390025599</v>
      </c>
    </row>
    <row r="39" spans="1:8" ht="15.75" x14ac:dyDescent="0.25">
      <c r="A39" s="113"/>
      <c r="B39" s="118" t="s">
        <v>145</v>
      </c>
      <c r="C39" s="116">
        <v>-1086.9000000000001</v>
      </c>
      <c r="D39" s="116">
        <v>-30276.2</v>
      </c>
      <c r="E39" s="116">
        <v>-7527.8</v>
      </c>
      <c r="F39" s="117">
        <f t="shared" si="3"/>
        <v>0.2486375436811753</v>
      </c>
      <c r="G39" s="116">
        <f t="shared" si="4"/>
        <v>-6440.9</v>
      </c>
      <c r="H39" s="117">
        <f t="shared" si="2"/>
        <v>5.9259361486797308</v>
      </c>
    </row>
  </sheetData>
  <mergeCells count="9">
    <mergeCell ref="D4:D5"/>
    <mergeCell ref="G4:G5"/>
    <mergeCell ref="H4:H5"/>
    <mergeCell ref="A2:H2"/>
    <mergeCell ref="A4:A5"/>
    <mergeCell ref="B4:B5"/>
    <mergeCell ref="C4:C5"/>
    <mergeCell ref="E4:E5"/>
    <mergeCell ref="F4:F5"/>
  </mergeCells>
  <pageMargins left="0.7" right="0.24" top="0.36" bottom="0.17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2016</vt:lpstr>
      <vt:lpstr>сравн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2016-07-21T05:52:51Z</dcterms:modified>
</cp:coreProperties>
</file>